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E:\6.- Secretaria de Finanzas y Administración\5.- Jefatura de contabilidad de ingresos 2025\8.- informes\3.- informes trimestrales y Cuenta Publica\2025\2DO TRIMESTRE ENTREGA\"/>
    </mc:Choice>
  </mc:AlternateContent>
  <xr:revisionPtr revIDLastSave="0" documentId="13_ncr:1_{B11507C9-77DB-41D8-9D2E-574351D31545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EADID " sheetId="2" r:id="rId1"/>
  </sheets>
  <externalReferences>
    <externalReference r:id="rId2"/>
  </externalReferences>
  <definedNames>
    <definedName name="_xlnm._FilterDatabase" localSheetId="0" hidden="1">'EADID '!$A$6:$G$425</definedName>
    <definedName name="_xlnm.Print_Area" localSheetId="0">'EADID '!$A$1:$G$425</definedName>
    <definedName name="_xlnm.Print_Titles" localSheetId="0">'EADID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2" l="1"/>
  <c r="B9" i="2"/>
  <c r="F8" i="2"/>
  <c r="F9" i="2"/>
  <c r="F11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02" i="2"/>
  <c r="E400" i="2"/>
  <c r="E399" i="2"/>
  <c r="E398" i="2"/>
  <c r="E396" i="2"/>
  <c r="E394" i="2"/>
  <c r="E392" i="2"/>
  <c r="E391" i="2"/>
  <c r="E387" i="2"/>
  <c r="E388" i="2"/>
  <c r="E389" i="2"/>
  <c r="E386" i="2"/>
  <c r="E383" i="2"/>
  <c r="E384" i="2"/>
  <c r="E382" i="2"/>
  <c r="E375" i="2"/>
  <c r="E376" i="2"/>
  <c r="E377" i="2"/>
  <c r="E378" i="2"/>
  <c r="E379" i="2"/>
  <c r="E9" i="2"/>
  <c r="E46" i="2"/>
  <c r="E309" i="2"/>
  <c r="E308" i="2"/>
  <c r="E303" i="2"/>
  <c r="E289" i="2"/>
  <c r="F328" i="2" l="1"/>
  <c r="F327" i="2"/>
  <c r="C323" i="2" l="1"/>
  <c r="G402" i="2" l="1"/>
  <c r="G351" i="2"/>
  <c r="G322" i="2"/>
  <c r="G321" i="2"/>
  <c r="G311" i="2"/>
  <c r="G308" i="2"/>
  <c r="G300" i="2"/>
  <c r="G298" i="2"/>
  <c r="G295" i="2"/>
  <c r="G267" i="2"/>
  <c r="G246" i="2"/>
  <c r="G219" i="2"/>
  <c r="G218" i="2"/>
  <c r="G212" i="2"/>
  <c r="G208" i="2"/>
  <c r="G207" i="2"/>
  <c r="G206" i="2"/>
  <c r="G192" i="2"/>
  <c r="G189" i="2"/>
  <c r="G169" i="2"/>
  <c r="G166" i="2"/>
  <c r="G157" i="2"/>
  <c r="G74" i="2"/>
  <c r="G73" i="2"/>
  <c r="G66" i="2"/>
  <c r="C401" i="2" l="1"/>
  <c r="E361" i="2" l="1"/>
  <c r="G361" i="2" s="1"/>
  <c r="E360" i="2"/>
  <c r="C357" i="2"/>
  <c r="F346" i="2"/>
  <c r="F357" i="2"/>
  <c r="G417" i="2" l="1"/>
  <c r="G400" i="2"/>
  <c r="G399" i="2"/>
  <c r="G398" i="2"/>
  <c r="G396" i="2"/>
  <c r="G394" i="2"/>
  <c r="G392" i="2"/>
  <c r="G391" i="2"/>
  <c r="G388" i="2"/>
  <c r="G387" i="2"/>
  <c r="G386" i="2"/>
  <c r="G384" i="2"/>
  <c r="G382" i="2"/>
  <c r="G379" i="2"/>
  <c r="G378" i="2"/>
  <c r="G377" i="2"/>
  <c r="G376" i="2"/>
  <c r="G375" i="2"/>
  <c r="G319" i="2"/>
  <c r="G318" i="2"/>
  <c r="G310" i="2"/>
  <c r="G309" i="2"/>
  <c r="G183" i="2"/>
  <c r="G176" i="2"/>
  <c r="G152" i="2"/>
  <c r="G134" i="2"/>
  <c r="G114" i="2"/>
  <c r="G112" i="2"/>
  <c r="G101" i="2"/>
  <c r="G49" i="2"/>
  <c r="E425" i="2" l="1"/>
  <c r="G425" i="2" s="1"/>
  <c r="F424" i="2"/>
  <c r="D424" i="2"/>
  <c r="C424" i="2"/>
  <c r="B424" i="2"/>
  <c r="E423" i="2"/>
  <c r="G423" i="2" s="1"/>
  <c r="E422" i="2"/>
  <c r="G422" i="2" s="1"/>
  <c r="E421" i="2"/>
  <c r="G421" i="2" s="1"/>
  <c r="E420" i="2"/>
  <c r="G420" i="2" s="1"/>
  <c r="E419" i="2"/>
  <c r="G419" i="2" s="1"/>
  <c r="F418" i="2"/>
  <c r="D418" i="2"/>
  <c r="C418" i="2"/>
  <c r="B418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F401" i="2"/>
  <c r="D401" i="2"/>
  <c r="B401" i="2"/>
  <c r="F397" i="2"/>
  <c r="E397" i="2"/>
  <c r="D397" i="2"/>
  <c r="C397" i="2"/>
  <c r="B397" i="2"/>
  <c r="F395" i="2"/>
  <c r="E395" i="2"/>
  <c r="D395" i="2"/>
  <c r="C395" i="2"/>
  <c r="B395" i="2"/>
  <c r="F393" i="2"/>
  <c r="E393" i="2"/>
  <c r="D393" i="2"/>
  <c r="C393" i="2"/>
  <c r="B393" i="2"/>
  <c r="F390" i="2"/>
  <c r="E390" i="2"/>
  <c r="D390" i="2"/>
  <c r="C390" i="2"/>
  <c r="B390" i="2"/>
  <c r="F385" i="2"/>
  <c r="D385" i="2"/>
  <c r="C385" i="2"/>
  <c r="B385" i="2"/>
  <c r="F381" i="2"/>
  <c r="D381" i="2"/>
  <c r="C381" i="2"/>
  <c r="B381" i="2"/>
  <c r="E380" i="2"/>
  <c r="G380" i="2" s="1"/>
  <c r="E374" i="2"/>
  <c r="G374" i="2" s="1"/>
  <c r="E373" i="2"/>
  <c r="G373" i="2" s="1"/>
  <c r="E372" i="2"/>
  <c r="G372" i="2" s="1"/>
  <c r="C363" i="2"/>
  <c r="E371" i="2"/>
  <c r="G371" i="2" s="1"/>
  <c r="E370" i="2"/>
  <c r="G370" i="2" s="1"/>
  <c r="E369" i="2"/>
  <c r="G369" i="2" s="1"/>
  <c r="E368" i="2"/>
  <c r="G368" i="2" s="1"/>
  <c r="E367" i="2"/>
  <c r="G367" i="2" s="1"/>
  <c r="E366" i="2"/>
  <c r="G366" i="2" s="1"/>
  <c r="E365" i="2"/>
  <c r="G365" i="2" s="1"/>
  <c r="E364" i="2"/>
  <c r="G364" i="2" s="1"/>
  <c r="F363" i="2"/>
  <c r="D363" i="2"/>
  <c r="B363" i="2"/>
  <c r="G360" i="2"/>
  <c r="E358" i="2"/>
  <c r="G358" i="2" s="1"/>
  <c r="D357" i="2"/>
  <c r="B357" i="2"/>
  <c r="E356" i="2"/>
  <c r="G356" i="2" s="1"/>
  <c r="E355" i="2"/>
  <c r="G355" i="2" s="1"/>
  <c r="F354" i="2"/>
  <c r="D354" i="2"/>
  <c r="C354" i="2"/>
  <c r="B354" i="2"/>
  <c r="E353" i="2"/>
  <c r="F352" i="2"/>
  <c r="D352" i="2"/>
  <c r="C352" i="2"/>
  <c r="B352" i="2"/>
  <c r="E351" i="2"/>
  <c r="E350" i="2"/>
  <c r="G350" i="2" s="1"/>
  <c r="E349" i="2"/>
  <c r="G349" i="2" s="1"/>
  <c r="E348" i="2"/>
  <c r="G348" i="2" s="1"/>
  <c r="E359" i="2"/>
  <c r="G359" i="2" s="1"/>
  <c r="E347" i="2"/>
  <c r="G347" i="2" s="1"/>
  <c r="D346" i="2"/>
  <c r="C346" i="2"/>
  <c r="B346" i="2"/>
  <c r="E345" i="2"/>
  <c r="F344" i="2"/>
  <c r="D344" i="2"/>
  <c r="C344" i="2"/>
  <c r="B344" i="2"/>
  <c r="E343" i="2"/>
  <c r="G343" i="2" s="1"/>
  <c r="E342" i="2"/>
  <c r="G342" i="2" s="1"/>
  <c r="E341" i="2"/>
  <c r="G341" i="2" s="1"/>
  <c r="F340" i="2"/>
  <c r="D340" i="2"/>
  <c r="C340" i="2"/>
  <c r="B340" i="2"/>
  <c r="E338" i="2"/>
  <c r="G338" i="2" s="1"/>
  <c r="F337" i="2"/>
  <c r="D337" i="2"/>
  <c r="C337" i="2"/>
  <c r="B337" i="2"/>
  <c r="E336" i="2"/>
  <c r="G336" i="2" s="1"/>
  <c r="E335" i="2"/>
  <c r="G335" i="2" s="1"/>
  <c r="E334" i="2"/>
  <c r="G334" i="2" s="1"/>
  <c r="E333" i="2"/>
  <c r="G333" i="2" s="1"/>
  <c r="E332" i="2"/>
  <c r="G332" i="2" s="1"/>
  <c r="E331" i="2"/>
  <c r="G331" i="2" s="1"/>
  <c r="E330" i="2"/>
  <c r="G330" i="2" s="1"/>
  <c r="E329" i="2"/>
  <c r="G329" i="2" s="1"/>
  <c r="D328" i="2"/>
  <c r="C328" i="2"/>
  <c r="B328" i="2"/>
  <c r="E325" i="2"/>
  <c r="F324" i="2"/>
  <c r="D324" i="2"/>
  <c r="D323" i="2" s="1"/>
  <c r="C324" i="2"/>
  <c r="B324" i="2"/>
  <c r="B323" i="2" s="1"/>
  <c r="E322" i="2"/>
  <c r="E321" i="2"/>
  <c r="F320" i="2"/>
  <c r="G320" i="2" s="1"/>
  <c r="D320" i="2"/>
  <c r="C320" i="2"/>
  <c r="B320" i="2"/>
  <c r="E317" i="2"/>
  <c r="G317" i="2" s="1"/>
  <c r="E316" i="2"/>
  <c r="G316" i="2" s="1"/>
  <c r="E315" i="2"/>
  <c r="G315" i="2" s="1"/>
  <c r="E314" i="2"/>
  <c r="G314" i="2" s="1"/>
  <c r="E313" i="2"/>
  <c r="G313" i="2" s="1"/>
  <c r="E312" i="2"/>
  <c r="G312" i="2" s="1"/>
  <c r="E311" i="2"/>
  <c r="E307" i="2"/>
  <c r="G307" i="2" s="1"/>
  <c r="E306" i="2"/>
  <c r="G306" i="2" s="1"/>
  <c r="E305" i="2"/>
  <c r="G305" i="2" s="1"/>
  <c r="E304" i="2"/>
  <c r="G304" i="2" s="1"/>
  <c r="F303" i="2"/>
  <c r="D303" i="2"/>
  <c r="C303" i="2"/>
  <c r="B303" i="2"/>
  <c r="E302" i="2"/>
  <c r="G302" i="2" s="1"/>
  <c r="F301" i="2"/>
  <c r="D301" i="2"/>
  <c r="C301" i="2"/>
  <c r="B301" i="2"/>
  <c r="E300" i="2"/>
  <c r="E299" i="2" s="1"/>
  <c r="F299" i="2"/>
  <c r="G299" i="2" s="1"/>
  <c r="D299" i="2"/>
  <c r="C299" i="2"/>
  <c r="B299" i="2"/>
  <c r="E298" i="2"/>
  <c r="E297" i="2" s="1"/>
  <c r="F297" i="2"/>
  <c r="G297" i="2" s="1"/>
  <c r="D297" i="2"/>
  <c r="C297" i="2"/>
  <c r="B297" i="2"/>
  <c r="E296" i="2"/>
  <c r="G296" i="2" s="1"/>
  <c r="E295" i="2"/>
  <c r="F294" i="2"/>
  <c r="D294" i="2"/>
  <c r="C294" i="2"/>
  <c r="B294" i="2"/>
  <c r="E293" i="2"/>
  <c r="G293" i="2" s="1"/>
  <c r="E292" i="2"/>
  <c r="G292" i="2" s="1"/>
  <c r="E291" i="2"/>
  <c r="G291" i="2" s="1"/>
  <c r="F290" i="2"/>
  <c r="D290" i="2"/>
  <c r="C290" i="2"/>
  <c r="B290" i="2"/>
  <c r="E288" i="2"/>
  <c r="G288" i="2" s="1"/>
  <c r="E287" i="2"/>
  <c r="G287" i="2" s="1"/>
  <c r="E286" i="2"/>
  <c r="G286" i="2" s="1"/>
  <c r="E285" i="2"/>
  <c r="G285" i="2" s="1"/>
  <c r="E284" i="2"/>
  <c r="G284" i="2" s="1"/>
  <c r="E283" i="2"/>
  <c r="G283" i="2" s="1"/>
  <c r="F282" i="2"/>
  <c r="D282" i="2"/>
  <c r="D281" i="2" s="1"/>
  <c r="D280" i="2" s="1"/>
  <c r="C282" i="2"/>
  <c r="C281" i="2" s="1"/>
  <c r="C280" i="2" s="1"/>
  <c r="B282" i="2"/>
  <c r="B281" i="2" s="1"/>
  <c r="B280" i="2" s="1"/>
  <c r="E279" i="2"/>
  <c r="G279" i="2" s="1"/>
  <c r="E278" i="2"/>
  <c r="G278" i="2" s="1"/>
  <c r="E277" i="2"/>
  <c r="G277" i="2" s="1"/>
  <c r="E276" i="2"/>
  <c r="G276" i="2" s="1"/>
  <c r="E275" i="2"/>
  <c r="G275" i="2" s="1"/>
  <c r="F274" i="2"/>
  <c r="D274" i="2"/>
  <c r="C274" i="2"/>
  <c r="B274" i="2"/>
  <c r="E273" i="2"/>
  <c r="G273" i="2" s="1"/>
  <c r="F272" i="2"/>
  <c r="D272" i="2"/>
  <c r="C272" i="2"/>
  <c r="B272" i="2"/>
  <c r="E271" i="2"/>
  <c r="G271" i="2" s="1"/>
  <c r="E270" i="2"/>
  <c r="G270" i="2" s="1"/>
  <c r="E269" i="2"/>
  <c r="G269" i="2" s="1"/>
  <c r="E268" i="2"/>
  <c r="G268" i="2" s="1"/>
  <c r="E267" i="2"/>
  <c r="E266" i="2"/>
  <c r="G266" i="2" s="1"/>
  <c r="E265" i="2"/>
  <c r="G265" i="2" s="1"/>
  <c r="E264" i="2"/>
  <c r="G264" i="2" s="1"/>
  <c r="E263" i="2"/>
  <c r="G263" i="2" s="1"/>
  <c r="F262" i="2"/>
  <c r="D262" i="2"/>
  <c r="C262" i="2"/>
  <c r="B262" i="2"/>
  <c r="E261" i="2"/>
  <c r="G261" i="2" s="1"/>
  <c r="F260" i="2"/>
  <c r="D260" i="2"/>
  <c r="C260" i="2"/>
  <c r="B260" i="2"/>
  <c r="E259" i="2"/>
  <c r="G259" i="2" s="1"/>
  <c r="E258" i="2"/>
  <c r="G258" i="2" s="1"/>
  <c r="E257" i="2"/>
  <c r="G257" i="2" s="1"/>
  <c r="E256" i="2"/>
  <c r="G256" i="2" s="1"/>
  <c r="E255" i="2"/>
  <c r="G255" i="2" s="1"/>
  <c r="E254" i="2"/>
  <c r="G254" i="2" s="1"/>
  <c r="E253" i="2"/>
  <c r="G253" i="2" s="1"/>
  <c r="E252" i="2"/>
  <c r="G252" i="2" s="1"/>
  <c r="E251" i="2"/>
  <c r="G251" i="2" s="1"/>
  <c r="E250" i="2"/>
  <c r="G250" i="2" s="1"/>
  <c r="F249" i="2"/>
  <c r="D249" i="2"/>
  <c r="C249" i="2"/>
  <c r="B249" i="2"/>
  <c r="E248" i="2"/>
  <c r="G248" i="2" s="1"/>
  <c r="E247" i="2"/>
  <c r="G247" i="2" s="1"/>
  <c r="E246" i="2"/>
  <c r="E245" i="2"/>
  <c r="G245" i="2" s="1"/>
  <c r="E244" i="2"/>
  <c r="G244" i="2" s="1"/>
  <c r="E243" i="2"/>
  <c r="G243" i="2" s="1"/>
  <c r="E242" i="2"/>
  <c r="G242" i="2" s="1"/>
  <c r="E241" i="2"/>
  <c r="G241" i="2" s="1"/>
  <c r="E240" i="2"/>
  <c r="G240" i="2" s="1"/>
  <c r="E239" i="2"/>
  <c r="G239" i="2" s="1"/>
  <c r="E238" i="2"/>
  <c r="G238" i="2" s="1"/>
  <c r="E237" i="2"/>
  <c r="G237" i="2" s="1"/>
  <c r="E236" i="2"/>
  <c r="G236" i="2" s="1"/>
  <c r="E235" i="2"/>
  <c r="G235" i="2" s="1"/>
  <c r="E234" i="2"/>
  <c r="G234" i="2" s="1"/>
  <c r="E233" i="2"/>
  <c r="G233" i="2" s="1"/>
  <c r="E232" i="2"/>
  <c r="G232" i="2" s="1"/>
  <c r="E231" i="2"/>
  <c r="G231" i="2" s="1"/>
  <c r="E230" i="2"/>
  <c r="G230" i="2" s="1"/>
  <c r="E229" i="2"/>
  <c r="G229" i="2" s="1"/>
  <c r="E228" i="2"/>
  <c r="G228" i="2" s="1"/>
  <c r="F227" i="2"/>
  <c r="D227" i="2"/>
  <c r="C227" i="2"/>
  <c r="B227" i="2"/>
  <c r="E226" i="2"/>
  <c r="G226" i="2" s="1"/>
  <c r="E225" i="2"/>
  <c r="G225" i="2" s="1"/>
  <c r="E224" i="2"/>
  <c r="G224" i="2" s="1"/>
  <c r="E223" i="2"/>
  <c r="G223" i="2" s="1"/>
  <c r="E222" i="2"/>
  <c r="G222" i="2" s="1"/>
  <c r="F221" i="2"/>
  <c r="D221" i="2"/>
  <c r="C221" i="2"/>
  <c r="B221" i="2"/>
  <c r="E220" i="2"/>
  <c r="G220" i="2" s="1"/>
  <c r="E219" i="2"/>
  <c r="E218" i="2"/>
  <c r="E217" i="2"/>
  <c r="G217" i="2" s="1"/>
  <c r="E216" i="2"/>
  <c r="G216" i="2" s="1"/>
  <c r="E215" i="2"/>
  <c r="G215" i="2" s="1"/>
  <c r="E214" i="2"/>
  <c r="G214" i="2" s="1"/>
  <c r="E213" i="2"/>
  <c r="G213" i="2" s="1"/>
  <c r="E212" i="2"/>
  <c r="E211" i="2"/>
  <c r="G211" i="2" s="1"/>
  <c r="E210" i="2"/>
  <c r="G210" i="2" s="1"/>
  <c r="E209" i="2"/>
  <c r="G209" i="2" s="1"/>
  <c r="E208" i="2"/>
  <c r="E207" i="2"/>
  <c r="E206" i="2"/>
  <c r="E205" i="2"/>
  <c r="G205" i="2" s="1"/>
  <c r="F204" i="2"/>
  <c r="D204" i="2"/>
  <c r="C204" i="2"/>
  <c r="B204" i="2"/>
  <c r="E202" i="2"/>
  <c r="G202" i="2" s="1"/>
  <c r="F201" i="2"/>
  <c r="D201" i="2"/>
  <c r="C201" i="2"/>
  <c r="B201" i="2"/>
  <c r="E200" i="2"/>
  <c r="G200" i="2" s="1"/>
  <c r="E199" i="2"/>
  <c r="G199" i="2" s="1"/>
  <c r="E198" i="2"/>
  <c r="G198" i="2" s="1"/>
  <c r="E197" i="2"/>
  <c r="G197" i="2" s="1"/>
  <c r="E196" i="2"/>
  <c r="G196" i="2" s="1"/>
  <c r="E195" i="2"/>
  <c r="G195" i="2" s="1"/>
  <c r="E194" i="2"/>
  <c r="G194" i="2" s="1"/>
  <c r="E193" i="2"/>
  <c r="G193" i="2" s="1"/>
  <c r="E192" i="2"/>
  <c r="E191" i="2"/>
  <c r="G191" i="2" s="1"/>
  <c r="E190" i="2"/>
  <c r="G190" i="2" s="1"/>
  <c r="E189" i="2"/>
  <c r="E188" i="2"/>
  <c r="G188" i="2" s="1"/>
  <c r="E187" i="2"/>
  <c r="G187" i="2" s="1"/>
  <c r="E186" i="2"/>
  <c r="G186" i="2" s="1"/>
  <c r="E185" i="2"/>
  <c r="G185" i="2" s="1"/>
  <c r="E184" i="2"/>
  <c r="G184" i="2" s="1"/>
  <c r="E182" i="2"/>
  <c r="G182" i="2" s="1"/>
  <c r="E181" i="2"/>
  <c r="G181" i="2" s="1"/>
  <c r="E180" i="2"/>
  <c r="G180" i="2" s="1"/>
  <c r="E179" i="2"/>
  <c r="G179" i="2" s="1"/>
  <c r="E178" i="2"/>
  <c r="G178" i="2" s="1"/>
  <c r="E177" i="2"/>
  <c r="G177" i="2" s="1"/>
  <c r="E176" i="2"/>
  <c r="E175" i="2"/>
  <c r="G175" i="2" s="1"/>
  <c r="E174" i="2"/>
  <c r="G174" i="2" s="1"/>
  <c r="E173" i="2"/>
  <c r="G173" i="2" s="1"/>
  <c r="E172" i="2"/>
  <c r="G172" i="2" s="1"/>
  <c r="E171" i="2"/>
  <c r="G171" i="2" s="1"/>
  <c r="E170" i="2"/>
  <c r="G170" i="2" s="1"/>
  <c r="E169" i="2"/>
  <c r="E168" i="2"/>
  <c r="G168" i="2" s="1"/>
  <c r="E167" i="2"/>
  <c r="G167" i="2" s="1"/>
  <c r="E166" i="2"/>
  <c r="E165" i="2"/>
  <c r="G165" i="2" s="1"/>
  <c r="E164" i="2"/>
  <c r="G164" i="2" s="1"/>
  <c r="E163" i="2"/>
  <c r="G163" i="2" s="1"/>
  <c r="E162" i="2"/>
  <c r="G162" i="2" s="1"/>
  <c r="E161" i="2"/>
  <c r="G161" i="2" s="1"/>
  <c r="E160" i="2"/>
  <c r="G160" i="2" s="1"/>
  <c r="E159" i="2"/>
  <c r="G159" i="2" s="1"/>
  <c r="E158" i="2"/>
  <c r="G158" i="2" s="1"/>
  <c r="E157" i="2"/>
  <c r="E156" i="2"/>
  <c r="G156" i="2" s="1"/>
  <c r="E155" i="2"/>
  <c r="G155" i="2" s="1"/>
  <c r="E154" i="2"/>
  <c r="G154" i="2" s="1"/>
  <c r="E153" i="2"/>
  <c r="G153" i="2" s="1"/>
  <c r="E152" i="2"/>
  <c r="E151" i="2"/>
  <c r="G151" i="2" s="1"/>
  <c r="E150" i="2"/>
  <c r="G150" i="2" s="1"/>
  <c r="E149" i="2"/>
  <c r="G149" i="2" s="1"/>
  <c r="F148" i="2"/>
  <c r="D148" i="2"/>
  <c r="C148" i="2"/>
  <c r="B148" i="2"/>
  <c r="E147" i="2"/>
  <c r="G147" i="2" s="1"/>
  <c r="E146" i="2"/>
  <c r="G146" i="2" s="1"/>
  <c r="F145" i="2"/>
  <c r="D145" i="2"/>
  <c r="C145" i="2"/>
  <c r="B145" i="2"/>
  <c r="E144" i="2"/>
  <c r="F143" i="2"/>
  <c r="D143" i="2"/>
  <c r="C143" i="2"/>
  <c r="B143" i="2"/>
  <c r="E142" i="2"/>
  <c r="G142" i="2" s="1"/>
  <c r="E141" i="2"/>
  <c r="G141" i="2" s="1"/>
  <c r="E140" i="2"/>
  <c r="G140" i="2" s="1"/>
  <c r="E139" i="2"/>
  <c r="G139" i="2" s="1"/>
  <c r="E138" i="2"/>
  <c r="G138" i="2" s="1"/>
  <c r="E137" i="2"/>
  <c r="G137" i="2" s="1"/>
  <c r="E136" i="2"/>
  <c r="G136" i="2" s="1"/>
  <c r="F135" i="2"/>
  <c r="D135" i="2"/>
  <c r="C135" i="2"/>
  <c r="B135" i="2"/>
  <c r="E133" i="2"/>
  <c r="G133" i="2" s="1"/>
  <c r="E132" i="2"/>
  <c r="G132" i="2" s="1"/>
  <c r="E131" i="2"/>
  <c r="G131" i="2" s="1"/>
  <c r="E130" i="2"/>
  <c r="G130" i="2" s="1"/>
  <c r="E129" i="2"/>
  <c r="G129" i="2" s="1"/>
  <c r="E128" i="2"/>
  <c r="G128" i="2" s="1"/>
  <c r="E127" i="2"/>
  <c r="G127" i="2" s="1"/>
  <c r="E126" i="2"/>
  <c r="G126" i="2" s="1"/>
  <c r="E125" i="2"/>
  <c r="G125" i="2" s="1"/>
  <c r="E124" i="2"/>
  <c r="G124" i="2" s="1"/>
  <c r="E123" i="2"/>
  <c r="G123" i="2" s="1"/>
  <c r="E122" i="2"/>
  <c r="G122" i="2" s="1"/>
  <c r="E121" i="2"/>
  <c r="G121" i="2" s="1"/>
  <c r="E120" i="2"/>
  <c r="G120" i="2" s="1"/>
  <c r="E119" i="2"/>
  <c r="G119" i="2" s="1"/>
  <c r="E118" i="2"/>
  <c r="G118" i="2" s="1"/>
  <c r="E117" i="2"/>
  <c r="G117" i="2" s="1"/>
  <c r="F116" i="2"/>
  <c r="D116" i="2"/>
  <c r="C116" i="2"/>
  <c r="B116" i="2"/>
  <c r="E115" i="2"/>
  <c r="G115" i="2" s="1"/>
  <c r="E113" i="2"/>
  <c r="G113" i="2" s="1"/>
  <c r="E111" i="2"/>
  <c r="G111" i="2" s="1"/>
  <c r="E110" i="2"/>
  <c r="G110" i="2" s="1"/>
  <c r="E109" i="2"/>
  <c r="G109" i="2" s="1"/>
  <c r="E108" i="2"/>
  <c r="G108" i="2" s="1"/>
  <c r="E107" i="2"/>
  <c r="G107" i="2" s="1"/>
  <c r="E106" i="2"/>
  <c r="G106" i="2" s="1"/>
  <c r="E105" i="2"/>
  <c r="G105" i="2" s="1"/>
  <c r="E104" i="2"/>
  <c r="G104" i="2" s="1"/>
  <c r="E103" i="2"/>
  <c r="G103" i="2" s="1"/>
  <c r="F102" i="2"/>
  <c r="D102" i="2"/>
  <c r="C102" i="2"/>
  <c r="B102" i="2"/>
  <c r="E101" i="2"/>
  <c r="E100" i="2"/>
  <c r="G100" i="2" s="1"/>
  <c r="E99" i="2"/>
  <c r="G99" i="2" s="1"/>
  <c r="E98" i="2"/>
  <c r="G98" i="2" s="1"/>
  <c r="E97" i="2"/>
  <c r="G97" i="2" s="1"/>
  <c r="E96" i="2"/>
  <c r="G96" i="2" s="1"/>
  <c r="E95" i="2"/>
  <c r="G95" i="2" s="1"/>
  <c r="E94" i="2"/>
  <c r="G94" i="2" s="1"/>
  <c r="F93" i="2"/>
  <c r="D93" i="2"/>
  <c r="C93" i="2"/>
  <c r="B93" i="2"/>
  <c r="E92" i="2"/>
  <c r="G92" i="2" s="1"/>
  <c r="E91" i="2"/>
  <c r="G91" i="2" s="1"/>
  <c r="F90" i="2"/>
  <c r="D90" i="2"/>
  <c r="C90" i="2"/>
  <c r="B90" i="2"/>
  <c r="E89" i="2"/>
  <c r="G89" i="2" s="1"/>
  <c r="E88" i="2"/>
  <c r="G88" i="2" s="1"/>
  <c r="E87" i="2"/>
  <c r="G87" i="2" s="1"/>
  <c r="E86" i="2"/>
  <c r="G86" i="2" s="1"/>
  <c r="E85" i="2"/>
  <c r="G85" i="2" s="1"/>
  <c r="E84" i="2"/>
  <c r="G84" i="2" s="1"/>
  <c r="E83" i="2"/>
  <c r="G83" i="2" s="1"/>
  <c r="E82" i="2"/>
  <c r="G82" i="2" s="1"/>
  <c r="E81" i="2"/>
  <c r="G81" i="2" s="1"/>
  <c r="E80" i="2"/>
  <c r="G80" i="2" s="1"/>
  <c r="E79" i="2"/>
  <c r="G79" i="2" s="1"/>
  <c r="E78" i="2"/>
  <c r="G78" i="2" s="1"/>
  <c r="F77" i="2"/>
  <c r="D77" i="2"/>
  <c r="C77" i="2"/>
  <c r="B77" i="2"/>
  <c r="E76" i="2"/>
  <c r="G76" i="2" s="1"/>
  <c r="E75" i="2"/>
  <c r="G75" i="2" s="1"/>
  <c r="E74" i="2"/>
  <c r="E73" i="2"/>
  <c r="E72" i="2"/>
  <c r="G72" i="2" s="1"/>
  <c r="E71" i="2"/>
  <c r="G71" i="2" s="1"/>
  <c r="E70" i="2"/>
  <c r="G70" i="2" s="1"/>
  <c r="E69" i="2"/>
  <c r="G69" i="2" s="1"/>
  <c r="E68" i="2"/>
  <c r="G68" i="2" s="1"/>
  <c r="E67" i="2"/>
  <c r="G67" i="2" s="1"/>
  <c r="E66" i="2"/>
  <c r="E65" i="2"/>
  <c r="G65" i="2" s="1"/>
  <c r="E64" i="2"/>
  <c r="G64" i="2" s="1"/>
  <c r="E63" i="2"/>
  <c r="G63" i="2" s="1"/>
  <c r="E62" i="2"/>
  <c r="G62" i="2" s="1"/>
  <c r="E61" i="2"/>
  <c r="G61" i="2" s="1"/>
  <c r="E60" i="2"/>
  <c r="G60" i="2" s="1"/>
  <c r="E59" i="2"/>
  <c r="G59" i="2" s="1"/>
  <c r="F58" i="2"/>
  <c r="D58" i="2"/>
  <c r="C58" i="2"/>
  <c r="B58" i="2"/>
  <c r="E57" i="2"/>
  <c r="G57" i="2" s="1"/>
  <c r="E56" i="2"/>
  <c r="G56" i="2" s="1"/>
  <c r="E55" i="2"/>
  <c r="G55" i="2" s="1"/>
  <c r="E54" i="2"/>
  <c r="G54" i="2" s="1"/>
  <c r="E53" i="2"/>
  <c r="G53" i="2" s="1"/>
  <c r="E52" i="2"/>
  <c r="G52" i="2" s="1"/>
  <c r="E51" i="2"/>
  <c r="G51" i="2" s="1"/>
  <c r="E50" i="2"/>
  <c r="G50" i="2" s="1"/>
  <c r="E49" i="2"/>
  <c r="F48" i="2"/>
  <c r="D48" i="2"/>
  <c r="C48" i="2"/>
  <c r="B48" i="2"/>
  <c r="E45" i="2"/>
  <c r="G45" i="2" s="1"/>
  <c r="E44" i="2"/>
  <c r="G44" i="2" s="1"/>
  <c r="F43" i="2"/>
  <c r="D43" i="2"/>
  <c r="D42" i="2" s="1"/>
  <c r="D41" i="2" s="1"/>
  <c r="B43" i="2"/>
  <c r="B42" i="2" s="1"/>
  <c r="B41" i="2" s="1"/>
  <c r="E40" i="2"/>
  <c r="G40" i="2" s="1"/>
  <c r="E39" i="2"/>
  <c r="G39" i="2" s="1"/>
  <c r="E38" i="2"/>
  <c r="G38" i="2" s="1"/>
  <c r="F37" i="2"/>
  <c r="D37" i="2"/>
  <c r="C37" i="2"/>
  <c r="B37" i="2"/>
  <c r="E36" i="2"/>
  <c r="G36" i="2" s="1"/>
  <c r="E35" i="2"/>
  <c r="G35" i="2" s="1"/>
  <c r="E34" i="2"/>
  <c r="G34" i="2" s="1"/>
  <c r="E33" i="2"/>
  <c r="G33" i="2" s="1"/>
  <c r="E32" i="2"/>
  <c r="G32" i="2" s="1"/>
  <c r="F31" i="2"/>
  <c r="D31" i="2"/>
  <c r="C31" i="2"/>
  <c r="B31" i="2"/>
  <c r="E30" i="2"/>
  <c r="G30" i="2" s="1"/>
  <c r="F29" i="2"/>
  <c r="D29" i="2"/>
  <c r="C29" i="2"/>
  <c r="B29" i="2"/>
  <c r="E28" i="2"/>
  <c r="G28" i="2" s="1"/>
  <c r="E27" i="2"/>
  <c r="G27" i="2" s="1"/>
  <c r="E26" i="2"/>
  <c r="G26" i="2" s="1"/>
  <c r="E25" i="2"/>
  <c r="G25" i="2" s="1"/>
  <c r="E24" i="2"/>
  <c r="G24" i="2" s="1"/>
  <c r="F23" i="2"/>
  <c r="D23" i="2"/>
  <c r="C23" i="2"/>
  <c r="B23" i="2"/>
  <c r="E21" i="2"/>
  <c r="G21" i="2" s="1"/>
  <c r="E20" i="2"/>
  <c r="G20" i="2" s="1"/>
  <c r="F19" i="2"/>
  <c r="D19" i="2"/>
  <c r="C19" i="2"/>
  <c r="B19" i="2"/>
  <c r="E18" i="2"/>
  <c r="G18" i="2" s="1"/>
  <c r="E17" i="2"/>
  <c r="G17" i="2" s="1"/>
  <c r="E16" i="2"/>
  <c r="G16" i="2" s="1"/>
  <c r="E15" i="2"/>
  <c r="G15" i="2" s="1"/>
  <c r="E14" i="2"/>
  <c r="G14" i="2" s="1"/>
  <c r="F13" i="2"/>
  <c r="D13" i="2"/>
  <c r="C13" i="2"/>
  <c r="B13" i="2"/>
  <c r="E12" i="2"/>
  <c r="G12" i="2" s="1"/>
  <c r="D11" i="2"/>
  <c r="C11" i="2"/>
  <c r="B11" i="2"/>
  <c r="F339" i="2" l="1"/>
  <c r="C339" i="2"/>
  <c r="G393" i="2"/>
  <c r="G397" i="2"/>
  <c r="E385" i="2"/>
  <c r="G389" i="2"/>
  <c r="F42" i="2"/>
  <c r="G390" i="2"/>
  <c r="E143" i="2"/>
  <c r="G143" i="2" s="1"/>
  <c r="G144" i="2"/>
  <c r="E324" i="2"/>
  <c r="E323" i="2" s="1"/>
  <c r="G325" i="2"/>
  <c r="E352" i="2"/>
  <c r="G352" i="2" s="1"/>
  <c r="G353" i="2"/>
  <c r="E344" i="2"/>
  <c r="G344" i="2" s="1"/>
  <c r="G345" i="2"/>
  <c r="E381" i="2"/>
  <c r="G383" i="2"/>
  <c r="G395" i="2"/>
  <c r="B327" i="2"/>
  <c r="E337" i="2"/>
  <c r="G337" i="2" s="1"/>
  <c r="C47" i="2"/>
  <c r="E145" i="2"/>
  <c r="G145" i="2" s="1"/>
  <c r="C22" i="2"/>
  <c r="C10" i="2" s="1"/>
  <c r="D327" i="2"/>
  <c r="E204" i="2"/>
  <c r="G204" i="2" s="1"/>
  <c r="B22" i="2"/>
  <c r="B10" i="2" s="1"/>
  <c r="E320" i="2"/>
  <c r="D362" i="2"/>
  <c r="C362" i="2"/>
  <c r="D22" i="2"/>
  <c r="D10" i="2" s="1"/>
  <c r="C203" i="2"/>
  <c r="E260" i="2"/>
  <c r="G260" i="2" s="1"/>
  <c r="C327" i="2"/>
  <c r="E354" i="2"/>
  <c r="G354" i="2" s="1"/>
  <c r="B339" i="2"/>
  <c r="F22" i="2"/>
  <c r="F10" i="2" s="1"/>
  <c r="H9" i="2" s="1"/>
  <c r="E77" i="2"/>
  <c r="G77" i="2" s="1"/>
  <c r="E58" i="2"/>
  <c r="G58" i="2" s="1"/>
  <c r="C289" i="2"/>
  <c r="C9" i="2" s="1"/>
  <c r="C8" i="2" s="1"/>
  <c r="D339" i="2"/>
  <c r="F47" i="2"/>
  <c r="D47" i="2"/>
  <c r="B47" i="2"/>
  <c r="D289" i="2"/>
  <c r="F289" i="2"/>
  <c r="E301" i="2"/>
  <c r="G301" i="2" s="1"/>
  <c r="E357" i="2"/>
  <c r="G357" i="2" s="1"/>
  <c r="E48" i="2"/>
  <c r="G48" i="2" s="1"/>
  <c r="E93" i="2"/>
  <c r="G93" i="2" s="1"/>
  <c r="E135" i="2"/>
  <c r="G135" i="2" s="1"/>
  <c r="B203" i="2"/>
  <c r="E201" i="2"/>
  <c r="G201" i="2" s="1"/>
  <c r="E221" i="2"/>
  <c r="G221" i="2" s="1"/>
  <c r="B289" i="2"/>
  <c r="E294" i="2"/>
  <c r="G294" i="2" s="1"/>
  <c r="E11" i="2"/>
  <c r="E13" i="2"/>
  <c r="G13" i="2" s="1"/>
  <c r="E19" i="2"/>
  <c r="G19" i="2" s="1"/>
  <c r="E23" i="2"/>
  <c r="G23" i="2" s="1"/>
  <c r="E29" i="2"/>
  <c r="G29" i="2" s="1"/>
  <c r="E31" i="2"/>
  <c r="G31" i="2" s="1"/>
  <c r="E37" i="2"/>
  <c r="G37" i="2" s="1"/>
  <c r="E43" i="2"/>
  <c r="E42" i="2" s="1"/>
  <c r="E41" i="2" s="1"/>
  <c r="E227" i="2"/>
  <c r="G227" i="2" s="1"/>
  <c r="E282" i="2"/>
  <c r="E281" i="2" s="1"/>
  <c r="E280" i="2" s="1"/>
  <c r="F323" i="2"/>
  <c r="E328" i="2"/>
  <c r="G328" i="2" s="1"/>
  <c r="B362" i="2"/>
  <c r="E90" i="2"/>
  <c r="G90" i="2" s="1"/>
  <c r="E340" i="2"/>
  <c r="G340" i="2" s="1"/>
  <c r="E102" i="2"/>
  <c r="G102" i="2" s="1"/>
  <c r="E116" i="2"/>
  <c r="G116" i="2" s="1"/>
  <c r="E249" i="2"/>
  <c r="G249" i="2" s="1"/>
  <c r="E272" i="2"/>
  <c r="G272" i="2" s="1"/>
  <c r="F281" i="2"/>
  <c r="E290" i="2"/>
  <c r="G290" i="2" s="1"/>
  <c r="G303" i="2"/>
  <c r="E363" i="2"/>
  <c r="E418" i="2"/>
  <c r="G418" i="2" s="1"/>
  <c r="E424" i="2"/>
  <c r="G424" i="2" s="1"/>
  <c r="E274" i="2"/>
  <c r="G274" i="2" s="1"/>
  <c r="E346" i="2"/>
  <c r="G346" i="2" s="1"/>
  <c r="G416" i="2"/>
  <c r="C43" i="2"/>
  <c r="C42" i="2" s="1"/>
  <c r="C41" i="2" s="1"/>
  <c r="D203" i="2"/>
  <c r="F203" i="2"/>
  <c r="E262" i="2"/>
  <c r="G262" i="2" s="1"/>
  <c r="F362" i="2"/>
  <c r="E148" i="2"/>
  <c r="G148" i="2" s="1"/>
  <c r="G385" i="2" l="1"/>
  <c r="G381" i="2"/>
  <c r="G323" i="2"/>
  <c r="F326" i="2"/>
  <c r="E362" i="2"/>
  <c r="G43" i="2"/>
  <c r="G363" i="2"/>
  <c r="G324" i="2"/>
  <c r="F41" i="2"/>
  <c r="G41" i="2" s="1"/>
  <c r="G42" i="2"/>
  <c r="G281" i="2"/>
  <c r="G282" i="2"/>
  <c r="D326" i="2"/>
  <c r="B326" i="2"/>
  <c r="C46" i="2"/>
  <c r="C326" i="2"/>
  <c r="D46" i="2"/>
  <c r="D9" i="2" s="1"/>
  <c r="E401" i="2"/>
  <c r="B46" i="2"/>
  <c r="F280" i="2"/>
  <c r="G280" i="2" s="1"/>
  <c r="E327" i="2"/>
  <c r="G327" i="2" s="1"/>
  <c r="G11" i="2"/>
  <c r="E47" i="2"/>
  <c r="G47" i="2" s="1"/>
  <c r="E22" i="2"/>
  <c r="G22" i="2" s="1"/>
  <c r="E203" i="2"/>
  <c r="G203" i="2" s="1"/>
  <c r="G289" i="2"/>
  <c r="E339" i="2"/>
  <c r="G339" i="2" s="1"/>
  <c r="F46" i="2"/>
  <c r="G401" i="2" l="1"/>
  <c r="G362" i="2"/>
  <c r="D8" i="2"/>
  <c r="E10" i="2"/>
  <c r="E326" i="2"/>
  <c r="G326" i="2" s="1"/>
  <c r="G46" i="2"/>
  <c r="E8" i="2" l="1"/>
  <c r="G9" i="2"/>
  <c r="G10" i="2"/>
  <c r="G8" i="2" l="1"/>
</calcChain>
</file>

<file path=xl/sharedStrings.xml><?xml version="1.0" encoding="utf-8"?>
<sst xmlns="http://schemas.openxmlformats.org/spreadsheetml/2006/main" count="429" uniqueCount="422">
  <si>
    <t>GOBIERNO DEL ESTADO DE MICHOACAN DE OCAMPO</t>
  </si>
  <si>
    <t>ESTADO ANALÍTICO DE LOS INGRESOS DEVENGADOS  COMPARADO CON SU ESTIMACION ANUAL MODIFICADA</t>
  </si>
  <si>
    <t>(Pesos)</t>
  </si>
  <si>
    <t>C O N C E P T O</t>
  </si>
  <si>
    <t>ESTIMACION ORIGINAL DE INGRESOS ANUAL</t>
  </si>
  <si>
    <t>AMPLIACIONES Y REDUCCIONES</t>
  </si>
  <si>
    <t>REFRENDOS FEDERALES Y ESTATALES 2023</t>
  </si>
  <si>
    <t xml:space="preserve">ESTIMACIÓN DE INGRESOS ANUAL MODIFICADA </t>
  </si>
  <si>
    <t xml:space="preserve"> INGRESO  DEVENGADO</t>
  </si>
  <si>
    <t>PORCENTAJE DE AVANCE DEL INGRESO DEVENGADO</t>
  </si>
  <si>
    <t>INGRESOS Y OTROS BENEFICIOS</t>
  </si>
  <si>
    <t>INGRESOS DE GESTIÓN</t>
  </si>
  <si>
    <t>IMPUESTOS</t>
  </si>
  <si>
    <t>IMPUESTOS SOBRE LOS INGRESOS</t>
  </si>
  <si>
    <t xml:space="preserve">IMPUESTO SOBRE LOTERIAS, RIFAS, SORTEOS Y CONCURSOS </t>
  </si>
  <si>
    <t xml:space="preserve">IMPUESTOS SOBRE LA PRODUCCIÓN, EL CONSUMO Y LAS TRANSACCIONES </t>
  </si>
  <si>
    <t xml:space="preserve">IMPUESTO SOBRE ENAJENACIÓN DE VEHÍCULOS DE MOTOR USADOS </t>
  </si>
  <si>
    <t xml:space="preserve">IMPUESTO SOBRE SERVICIOS DE HOSPEDAJE </t>
  </si>
  <si>
    <t>IMPUESTO A LA VENTA FINAL BEBIDAS  CON  CONTENIDO ALCOHÓLICO</t>
  </si>
  <si>
    <t>IMPUESTO A LA EROGACIÓN EN JUEGOS CON APUESTAS</t>
  </si>
  <si>
    <t>IMPUESTO A LOS PREMIOS GENERADOS EN JUEGOS CON APUESTAS</t>
  </si>
  <si>
    <t xml:space="preserve">IMPUESTOS SOBRE NÓMINA Y ASIMILABLES </t>
  </si>
  <si>
    <t xml:space="preserve">IMPUESTO SOBRE EROGACIONES POR REMUNERACIÓN AL TRABAJO PERSONAL, PRESTADO BAJO LA DIRECCIÓN Y DEPENDENCIA DE UN PATRÓN </t>
  </si>
  <si>
    <t>IMPUESTO SOBRE EROGACIONES POR REMUNERACIÓN AL TRABAJO PERSONAL, PRESTADO BAJO LA DIRECCIÓN Y DEPENDENCIA DE UN PATRÓN (EJERCICIOS ANTERIORES 2%)</t>
  </si>
  <si>
    <t xml:space="preserve">ACCESORIOS </t>
  </si>
  <si>
    <t xml:space="preserve">RECARGOS </t>
  </si>
  <si>
    <t>RECARGOS DE IMPUESTO SOBRE ENAJENACIÓN DE VEHÍCULOS MOTOR USADOS</t>
  </si>
  <si>
    <t>RECARGOS IMPUESTO SOBRE SERVICIO DE HOSPEDAJE</t>
  </si>
  <si>
    <t>RECARGOS POR PRORROGA O PAGO EN PARCIALIDADES</t>
  </si>
  <si>
    <t>RECARGOS POR VENTA FINAL DE BEBIDAS CON CONTENIDO ALCOHÓLICO</t>
  </si>
  <si>
    <t>RECARGOS DEL IMPUESTOS A LA EROGACIÓN EN JUEGOS CON APUESTAS</t>
  </si>
  <si>
    <t>MULTAS DE IMPUESTOS ESTATALES</t>
  </si>
  <si>
    <t>MULTAS IMPUESTO SOBRE ENAJENACIÓN DE VEHÍCULOS DE MOTOR USADOS</t>
  </si>
  <si>
    <t>ACTUALIZACIÓN DE IMPUESTOS ESTATALES</t>
  </si>
  <si>
    <t>ACTUALIZACIÓN IMPUESTO SOBRE ENAJENACIÓN DE VEHÍCULOS DE MOTOR USADOS</t>
  </si>
  <si>
    <t>ACTUALIZACIÓN IMPUESTO SOBRE SERVICIO DE HOSPEDAJE</t>
  </si>
  <si>
    <t>ACTUALIZACIÓN IMPUESTO SOBRE EROGACIÓN  POR REMUNERACIÓN AL TRABAJO  PERSONAL PRESTACIÓN 2%/NOMINA</t>
  </si>
  <si>
    <t>ACTUALIZACIÓN POR VENTA FINAL DE BEBIDA CON CONTENIDO ALCOHÓLICO</t>
  </si>
  <si>
    <t>ACTUALIZACIÓN DEL IMPUESTO A LA EROGACIONES EN JUEGOS CON APUESTAS</t>
  </si>
  <si>
    <t>INGRESOS NO COMPRENDIDOS EN LAS FRACCIONES DE LA LEY DE INGRESOS CAUSADOS EN EJERCICIOS FISCALES ANTERIORES PENDIENTES DE LIQUIDACIÓN O PAGO</t>
  </si>
  <si>
    <t xml:space="preserve">IMPUESTOS NO COMPRENDIDOS EN LAS FRACCIONES DE LA LEY DE INGRESOS CAUSADOS EN EJERCICIOS FISCALES ANTERIORES PENDIENTES DE LIQUIDACIÓN O PAGO DE TENENCIA Y USO DE VEHÍCULOS </t>
  </si>
  <si>
    <t xml:space="preserve">ACTUALIZACIÓN IMPUESTO SOBRE TENENCIA Y USO DE VEHÍCULOS </t>
  </si>
  <si>
    <t xml:space="preserve">RECARGOS IMPUESTO SOBRE TENENCIA Y USO DE VEHÍCULOS </t>
  </si>
  <si>
    <t>CONTRIBUCIONES DE MEJORAS</t>
  </si>
  <si>
    <t xml:space="preserve">DE APORTACIÓN POR MEJORAS </t>
  </si>
  <si>
    <t xml:space="preserve">APORTACIÓN DE MUNICIPIOS </t>
  </si>
  <si>
    <t>APORTACIÓN DE MUNICIPIOS PARA CONSTRUCCIÓN DE REDES DE AGUA</t>
  </si>
  <si>
    <t xml:space="preserve">APORTACIONES DE MUNICIPIO TRASLADO DE MAQUINARIA SCOP </t>
  </si>
  <si>
    <t xml:space="preserve">DERECHOS POR PRESTACION DE SERVICIOS </t>
  </si>
  <si>
    <t>DERECHOS POR LA PRESTACION DE SERVICIOS ESTATALES</t>
  </si>
  <si>
    <t xml:space="preserve">POR SERVICIOS DE PROTECCIÓN AMBIENTAL Y DESARROLLO TERRITORIAL </t>
  </si>
  <si>
    <t>AUTORIZACIÓN DE FRACCIONAMIENTOS, CONDOMINIOS</t>
  </si>
  <si>
    <t>OTROS SERVICIOS URBANÍSTICOS Y DE ASENTAMIENTO HUMANO</t>
  </si>
  <si>
    <t xml:space="preserve">POR DICTAMEN DE LICENCIAS DE APROVECHAMIENTOS DE MINERALES Y SUSTANCIAS NO RESERVADAS </t>
  </si>
  <si>
    <t>POR LA EXPEDICIÓN DE RESOLUCIONES CORRESPONDIENTES A LAS AUTORIZACIONES EN MATERIA DE IMPACTO, RIESGO Y DAÑO AMBIENTAL</t>
  </si>
  <si>
    <t>POR EL REGISTRO DE GENERADOR DE RESIDUOS DE MANEJO ESPECIAL, PERSONA FÍSICA O MORAL</t>
  </si>
  <si>
    <t>POR EL REGISTRO COMO GESTOR DE RESIDUOS DE MANEJO ESPECIA</t>
  </si>
  <si>
    <t>POR AUTORIZACIÓN DE PLANES DE MANEJO PARA RESIDUOS DE MANEJO ESPECIAL</t>
  </si>
  <si>
    <t>POR DICTAMEN DE EXPEDICIÓN DE ACTUALIZACIÓN DE LICENCIA AMBIENTAL ÚNICA</t>
  </si>
  <si>
    <t>POR LA VALIDACIÓN DE DICTÁMENES DE DAÑO AMBIENTAL</t>
  </si>
  <si>
    <t>SERVICIOS DE TRANSPORTE PÚBLICO</t>
  </si>
  <si>
    <t>PAGO ANUAL DE CONCESIONES</t>
  </si>
  <si>
    <t>RENOVACIÓN ANUAL DE CONCESIONES DE SERVICIO PÚBLICO</t>
  </si>
  <si>
    <t>REFRENDO ANUAL DE CALCOMANÍAS</t>
  </si>
  <si>
    <t>REPOSICIÓN DE TARJETAS DE CIRCULACIÓN</t>
  </si>
  <si>
    <t>CANJE GENERAL DE PLACAS</t>
  </si>
  <si>
    <t>DOTACIÓN Y REPOSICIÓN DE PLACAS</t>
  </si>
  <si>
    <t>POR LA EXPEDICIÓN DE CONCESIÓN, POR COPIAS CERTIFICADAS DE EXPEDIENTES</t>
  </si>
  <si>
    <t>EXPEDICIÓN DE PERMISOS EMERGENTES DE SERVICIO PÚBLICO</t>
  </si>
  <si>
    <t>EXPEDICIÓN, REPOSICIÓN Y RENOVACIÓN DEL TÍTULO DE CONCESIONES</t>
  </si>
  <si>
    <t>POR LA EXPEDICIÓN DE CONSTANCIAS QUE ACREDITEN EL USO VEHÍCULO</t>
  </si>
  <si>
    <t>POR BAJA DE VEHÍCULO DEL SERVICIO PÚBLICO, POR CAMBIO DE UNIDAD, POR ROBO O DESTRUCCIÓN</t>
  </si>
  <si>
    <t>TRANSFERENCIA DE CONCESIÓN DE TRANSPORTE PÚBLICO POR SUCESIÓN</t>
  </si>
  <si>
    <t>CAMBIO DE MODALIDAD DE CONCESIÓN DE TRANSPORTE PÚBLICO</t>
  </si>
  <si>
    <t>CAMBIO DE ADSCRIPCIÓN CLASIFICACIÓN DE LOCALIDADES</t>
  </si>
  <si>
    <t>PERMISO PARA SERVICIO DE TRANSPORTE ESCOLAR Y EMPRESAS</t>
  </si>
  <si>
    <t>PLATAFORMA INFORMÁTICA CONCESIÓN AUTOS DE ALQUILER</t>
  </si>
  <si>
    <t>ACREDITACIÓN DE CAPACITACIÓN, CERTIFICACIÓN Y ACTUALIZACIONES EN MATERIA DE MOVILIDAD Y SEGURIDAD VIAL</t>
  </si>
  <si>
    <t>POR SERVICIO DE TRANSPORTE PÚBLICO FRACCIÓN XII OTRO SERVICIO</t>
  </si>
  <si>
    <t>SERVICIOS DE TRANSPORTE PARTICULAR</t>
  </si>
  <si>
    <t>REFRENDO ANUAL DE CIRCULACIÓN</t>
  </si>
  <si>
    <t>REPOSICIÓN DE TARJETA DE CIRCULACIÓN</t>
  </si>
  <si>
    <t>PERMISOS DE CIRCULACIÓN</t>
  </si>
  <si>
    <t>SERVICIO POR BAJA DE PLACAS</t>
  </si>
  <si>
    <t>EXPEDICIÓN DE CERTIFICADO DE INTERÉS PARTICULAR</t>
  </si>
  <si>
    <t>POR REGISTRO DE BAJAS DE VEHÍCULOS AUTOMOTORES</t>
  </si>
  <si>
    <t>PLACAS PARA PERSONAS CON DISCAPACIDAD 50%</t>
  </si>
  <si>
    <t>REFRENDO ANUAL DE CIRCULACIÓN DE  PERSONAS CON DISCAPACIDAD 50%</t>
  </si>
  <si>
    <t xml:space="preserve">POR VALIDACIÓN DE PAGOS RELACIONADOS CON LA POSESIÓN DEL VEHÍCULO, CUANDO ÉSTE PROVENGA, DE OTRA ENTIDAD FEDERATIVA </t>
  </si>
  <si>
    <t>POR VALIDACIÓN DE PEDIMENTOS DE IMPORTACIÓN DE VEHÍCULOS DE PROCEDENCIA EXTRANJERA</t>
  </si>
  <si>
    <t xml:space="preserve">POR LA EXPEDICIÓN Y RENOVACIÓN DE LICENCIAS PARA CONDUCIR VEHÍCULOS AUTOMOTORES </t>
  </si>
  <si>
    <t xml:space="preserve">LICENCIAS PARA CONDUCIR </t>
  </si>
  <si>
    <t>PERMISOS PROVISIONALES PARA CONDUCIR</t>
  </si>
  <si>
    <t xml:space="preserve">POR SERVICIOS DE SEGURIDAD PRIVADA </t>
  </si>
  <si>
    <t>POR ESTUDIO Y POR LA REVALIDACIÓN ANUAL</t>
  </si>
  <si>
    <t>POR PRESTAR SERVICIOS DE TRASLADO DE BIENES Y VALORES</t>
  </si>
  <si>
    <t>POR EL ESTUDIO, EVALUACIÓN Y RECOMENDACIONES POR SOLICITUD DE CAMBIO O AMPLIACIÓN DE MODALIDAD DE SERVICIO</t>
  </si>
  <si>
    <t xml:space="preserve">POR EL ESTUDIO PARA DETERMINAR LA LEGALIDAD DE INSCRIBIR CADA ARMA DE FUEGO O CADA EQUIPO UTILIZADO  EN LA PRESTACIÓN DE LOS SERVICIOS </t>
  </si>
  <si>
    <t>POR EL ESTUDIO PARA DETERMINAR LA LEGALIDAD DE INSCRIBIR EN EL «REGISTRO ESTATAL DE PRESTADORES DE SERVICIOS DE SEGURIDAD PRIVADA»</t>
  </si>
  <si>
    <t>POR LA CONSULTA DE ANTECEDENTES POLICIALES EN EL REGISTRO ESTATAL DE PRESTADORES DE SERVICIOS DE SEGURIDAD PRIVADA</t>
  </si>
  <si>
    <t>POR LA EXPEDICIÓN O REPOSICIÓN DE CÉDULA DE IDENTIFICACIÓN A PERSONAL OPERATIVO</t>
  </si>
  <si>
    <t>POR PRESTAR LOS SERVICIOS DE LOCALIZACIÓN E INFORMACIÓN SOBRE PERSONAS FÍSICAS</t>
  </si>
  <si>
    <t>POR SERVICIOS DEL REGISTRO PÚBLICO DE LA PROPIEDAD RAÍZ Y DEL COMERCIO</t>
  </si>
  <si>
    <t xml:space="preserve">CERTIFICADOS Y CERTIFICACIONES (REGISTRO PÚBLICO DE LA PROPIEDAD) </t>
  </si>
  <si>
    <t xml:space="preserve">INSCRIPCIÓN DE DOCUMENTOS DE PROPIEDAD DE INMUEBLES </t>
  </si>
  <si>
    <t>REGISTRO DE PLANOS DE FRACCIONAMIENTOS, LOTIFICACIONES</t>
  </si>
  <si>
    <t>CANCELACIÓN DE INSCRIPCIÓN EN EL REGISTRO DE COMERCIO</t>
  </si>
  <si>
    <t>INSCRIPCIÓN EN EL REGISTRO DE COMERCIO</t>
  </si>
  <si>
    <t>INSCRIPCIÓN Y CANCELACIÓN DE GRAVÁMENES</t>
  </si>
  <si>
    <t>OTROS SERVICIOS DEL REGISTRO DE LA PROPIEDAD</t>
  </si>
  <si>
    <t>BÚSQUEDA POR SERVICIOS DE REGISTRO PÚBLICO DE LA PROPIEDAD</t>
  </si>
  <si>
    <t>POR REGISTRO DE OTROS ACTOS DEL REGISTRO  PÚBLICO DE LA PROPIEDAD</t>
  </si>
  <si>
    <t>POR REGISTRO DE USUFRUCTO VITALICIO Y NUDA PROPIEDAD</t>
  </si>
  <si>
    <t>POR LA INSCRIPCIÓN DE DOCUMENTOS CONSTITUTIVOS DE ASOCIACIONES DE CARÁCTER CIVIL</t>
  </si>
  <si>
    <t>POR SERVICIOS DEL REGISTRO CIVIL</t>
  </si>
  <si>
    <t>LEVANTAMIENTO DE ACTAS DE REGISTRO DE  NACIMIENTO</t>
  </si>
  <si>
    <t>CELEBRACIÓN ACTAS DE CONTRATOS MATRIMONIALES</t>
  </si>
  <si>
    <t>INSCRIPCIONES</t>
  </si>
  <si>
    <t>POR LA EXPEDICIÓN DE CERTIFICADOS, COPIAS CERTIFICADAS O CONSTANCIAS DE LOS REGISTROS DE LOS ACTOS DEL ESTADO CIVIL DE LAS PERSONAS</t>
  </si>
  <si>
    <t>OTRAS TARIFAS</t>
  </si>
  <si>
    <t xml:space="preserve">BÚSQUEDA POR CERTIFICACIONES Y CONSTANCIAS DE OTROS DOCUMENTOS QUE LA DIRECCIÓN TENGA BAJO SU CUSTODIA Y OTROS SERVICIOS PRESTADOS </t>
  </si>
  <si>
    <t>LEVANTAMIENTO DE ACTAS DE DEFUNCIÓN</t>
  </si>
  <si>
    <t xml:space="preserve">POR LA INSCRIPCIÓN DEL REGISTRO Y ASENTAMIENTO DE ANOTACIONES MARGINALES AL REVERSO </t>
  </si>
  <si>
    <t xml:space="preserve">EXPEDICIÓN DE CERTIFICADOS, COPIAS CERTIFICADAS O CONSTANCIAS (URGENTES) </t>
  </si>
  <si>
    <t xml:space="preserve">LEVANTAMIENTO DE ACTAS DE RECONOCIMIENTO DE HIJOS, ANTE EL OFICIAL DEL REGISTRO CIVIL, DESPUÉS DE REGISTRADO EL NACIMIENTO </t>
  </si>
  <si>
    <t>RECONOCIMIENTO DE HIJOS, POR AVISO ADMINISTRATIVO DE OTRA ENTIDAD FEDERATIVA</t>
  </si>
  <si>
    <t>POR CADA AÑO ADICIONAL DE BÚSQUEDA</t>
  </si>
  <si>
    <t>EXPEDICIÓN DE OFICIO DE EXTEMPORANEIDAD EMITIDO POR LA DIRECCIÓN DEL REGISTRO CIVIL</t>
  </si>
  <si>
    <t>COPIA CERTIFICADA DE DOCUMENTOS QUE INTEGREN APÉNDICES DE LOS REGISTROS DE LOS ACTOS DEL ESTADO CIVIL DE LAS PERSONAS</t>
  </si>
  <si>
    <t>ANEXIÓN DE DATOS EN LAS INSCRIPCIONES DE LOS ACTOS DEL ESTADO CIVIL DE LAS PERSONAS REALIZADOS EN EL EXTRANJERO</t>
  </si>
  <si>
    <t>INSCRIPCIÓN DE DIVORCIO CELEBRADO ANTE NOTARIO PÚBLICO, (INCLUYE ANOTACIÓN EN ACTAS DE NACIMIENTO Y MATRIMONIO DE LOS DIVORCIADOS)</t>
  </si>
  <si>
    <t>POR SERVICIOS DEL ARCHIVO GENERAL DE NOTARIOS</t>
  </si>
  <si>
    <t>AVISO DE TESTAMENTO</t>
  </si>
  <si>
    <t>CERTIFICADO DE TESTAMENTO</t>
  </si>
  <si>
    <t>TESTIMONIOS DE ESCRITURAS</t>
  </si>
  <si>
    <t>COPIAS CERTIFICADAS (NOTARIAS)</t>
  </si>
  <si>
    <t>TESTAMENTO OLÓGRAFO</t>
  </si>
  <si>
    <t xml:space="preserve">REPORTE DE BÚSQUEDA EN EL REGISTRO NACIONAL DE AVISOS DE TESTAMENTO </t>
  </si>
  <si>
    <t>POR CADA HOJA CON FOLIO NOTARIAL EXCLUSIVA PARA NOTARIOS</t>
  </si>
  <si>
    <t>POR SERVICIO QUE ESTABLECE LA LEY PRESTACIÓN SERVICIOS INMOBILIARIA</t>
  </si>
  <si>
    <t>POR SERVICIOS QUE ESTABLECE LA LEY PARA LA PRESTACIÓN DE SERVICIOS INMOBILIARIOS EN EL ESTADO DE MICHOACÁN</t>
  </si>
  <si>
    <t xml:space="preserve">REVALIDACIÓN DE LICENCIA PARA LA PRESTACIÓN DE SERVICIOS INMOBILIARIOS PROFESIONALES </t>
  </si>
  <si>
    <t>POR SERVICIOS DE EDUCACIÓN</t>
  </si>
  <si>
    <t>EXPEDICIÓN DE COPIAS CERTIFICADAS DE DOCUMENTOS</t>
  </si>
  <si>
    <t>REPOSICIÓN DE CONSTANCIAS O DUPLICADOS</t>
  </si>
  <si>
    <t>COMPULSA DE DOCUMENTOS, POR HOJA</t>
  </si>
  <si>
    <t>LEGALIZACIÓN DE FIRMAS</t>
  </si>
  <si>
    <t>POR CUALQUIER OTRA CERTIFICACIÓN O EXPEDICIÓN DE CONSTANCIAS</t>
  </si>
  <si>
    <t>REGISTRO DE COLEGIO DE PROFESIONISTAS</t>
  </si>
  <si>
    <t xml:space="preserve">REGISTRO DE ESTABLECIMIENTO EDUCATIVO LEGALMENTE AUTORIZADO PARA EXPEDIR TÍTULOS PROFESIONALES, DIPLOMAS DE ESPECIALIDAD O GRADOS ACADÉMICOS </t>
  </si>
  <si>
    <t>REGISTRO DE TÍTULO PROFESIONAL, DE DIPLOMA DE ESPECIALIDAD Y DE GRADO ACADÉMICO</t>
  </si>
  <si>
    <t>EXPEDICIÓN DE AUTORIZACIÓN DE UNA ESPECIALIDAD</t>
  </si>
  <si>
    <t>EN RELACIÓN CON ESTABLECIMIENTO EDUCATIVO</t>
  </si>
  <si>
    <t>EXPEDICIÓN DE DUPLICADO DE CÉDULA O DE AUTORIZACIÓN PARA EL EJERCICIO DE UNA ESPECIALIDAD</t>
  </si>
  <si>
    <t>EXPEDICIÓN DE CÉDULA PROFESIONAL CON EFECTOS DE PATENTE O DE CÉDULA DE GRADO ACADÉMICO</t>
  </si>
  <si>
    <t>EXPEDICIÓN DE AUTORIZACIÓN PROVISIONAL PARA EJERCER POR ESTAR EL TÍTULO PROFESIONAL EN TRÁMITE O PARA EJERCER COMO PASANTE</t>
  </si>
  <si>
    <t>CONSULTAS DE ARCHIVO</t>
  </si>
  <si>
    <t>CONSTANCIAS DE ANTECEDENTES PROFESIONALES</t>
  </si>
  <si>
    <t>RECONOCIMIENTO DE VALIDEZ OFICIAL ESTUDIOS DE TIPO SUPERIOR</t>
  </si>
  <si>
    <t>CAMBIOS A PLAN Y PROGRAMA DE ESTUDIO DE TIPO SUPERIOR</t>
  </si>
  <si>
    <t>CAMBIO O AMPLIACIÓN DE DOMINIO, O ESTABLECIMIENTO DE UN PLANTEL ADICIONAL, RESPECTO DE CADA PLAN DE ESTUDIOS CON RECONOCIMIENTO DE VALIDEZ OFICIAL</t>
  </si>
  <si>
    <t>POR SOLICITUD, ESTUDIO Y RESOLUCIÓN DEL TRÁMITE DE AUTORIZACIÓN PARA IMPARTIR EDUCACIÓN PREESCOLAR, PRIMARIA, SECUNDARIA, NORMAL</t>
  </si>
  <si>
    <t>EXÁMENES PROFESIONALES O DE GRADO DE TIPO SUPERIOR</t>
  </si>
  <si>
    <t>EXÁMENES A TÍTULO DE SUFICIENCIA DE EDUCACIÓN PRIMARIA</t>
  </si>
  <si>
    <t>EXÁMENES A TÍTULO DE SUFICIENCIA DE EDUCACIÓN SECUNDARIA Y DE EDUCACIÓN MEDIA SUPERIOR, POR MATERIA</t>
  </si>
  <si>
    <t>EXÁMENES A TÍTULO DE SUFICIENCIA DE TIPO SUPERIOR, POR MATERIA</t>
  </si>
  <si>
    <t>EXÁMENES EXTRAORDINARIOS POR MATERIA  DE EDUCACIÓN SECUNDARIA Y DE EDUCACIÓN MEDIA SUPERIOR</t>
  </si>
  <si>
    <t>EXÁMENES EXTRAORDINARIOS POR MATERIA DE TIPO SUPERIOR</t>
  </si>
  <si>
    <t>OTORGAMIENTO DE DIPLOMA TÍTULO O GRADO DE TIPO SUPERIOR</t>
  </si>
  <si>
    <t>DE EDUCACIÓN SECUNDARIA Y DE EDUCACIÓN MEDIA SUPERIOR</t>
  </si>
  <si>
    <t>EXPEDICIÓN DE DUPLICADO DE CERTIFICADOS DE EDUCACIÓN BÁSICA Y DE EDUCACIÓN MEDIA SUPERIOR</t>
  </si>
  <si>
    <t>EXPEDICIÓN DE DUPLICADO DE CERTIFICADOS  DE EDUCACIÓN DE TIPO SUPERIOR</t>
  </si>
  <si>
    <t>POR SOLICITUD DE REVALIDACIÓN DE ESTUDIOS DE EDUCACIÓN BÁSICA</t>
  </si>
  <si>
    <t>POR SOLICITUD DE REVALIDACIÓN DE ESTUDIOS DE EDUCACIÓN MEDIA-SUPERIOR</t>
  </si>
  <si>
    <t>POR SOLICITUD DE REVALIDACIÓN DE ESTUDIOS  DE EDUCACIÓN SUPERIOR</t>
  </si>
  <si>
    <t>REVISIÓN DE CERTIFICADOS DE ESTUDIOS, DE EDUCACIÓN BÁSICA Y MEDIA-SUPERIOR</t>
  </si>
  <si>
    <t>POR SOLICITUD DE EQUIVALENCIA DE ESTUDIOS DE EDUCACIÓN MEDIA-SUPERIOR</t>
  </si>
  <si>
    <t>POR SOLICITUD DE EQUIVALENCIA DE ESTUDIOS DE EDUCACIÓN SUPERIOR</t>
  </si>
  <si>
    <t>INSPECCIÓN Y VIGILANCIA DE ESTABLECIMIENTOS EDUCATIVOS PARTICULARES, POR ALUMNO INSCRITO, DE EDUCACIÓN SECUNDARIA</t>
  </si>
  <si>
    <t>INSPECCIÓN Y VIGILANCIA DE ESTABLECIMIENTOS EDUCATIVOS PARTICULARES, POR ALUMNO INSCRITO, DE EDUCACIÓN PRIMARIA</t>
  </si>
  <si>
    <t>CONSULTAS O CONSTANCIAS DE ARCHIVO</t>
  </si>
  <si>
    <t>POR AUTORIZACIÓN DE PROFESIONES REGISTRO DE CERTIFICADOS DE PROFESIONALES</t>
  </si>
  <si>
    <t>REGISTRO DE DIPLOMAS DE INSTITUCIONES DE EDUCACIÓN SUPERIOR (LES), COLEGIOS Y ASOCIACIONES</t>
  </si>
  <si>
    <t>REGISTRO DE DIPLOMAS Y CONSTANCIAS</t>
  </si>
  <si>
    <t>POR AUTORIZACIÓN, DE PROFESIONES, REEXPEDICIÓN DE AUTORIZACIONES TEMPORALES DE PRÁCTICOS</t>
  </si>
  <si>
    <t>POR AUTORIZACIÓN, DE PROFESIONES, RENOVACIÓN DE PRÁCTICAS</t>
  </si>
  <si>
    <t>POR OTROS SERVICIOS DE EDUCACIÓN, REGISTRO DE DIPLOMAS</t>
  </si>
  <si>
    <t>POR OTROS SERVICIOS DE EDUCACIÓN, EXPEDICIÓN DE DUPLICADO DE CERTIFICADOS DE TERMINACIÓN DE ESTUDIOS</t>
  </si>
  <si>
    <t>POR OTROS SERVICIOS DE EDUCACIÓN, CONSTANCIAS DE ESTUDIOS DE NIVEL PRIMARIA</t>
  </si>
  <si>
    <t>POR OTROS SERVICIOS DE EDUCACIÓN, COTEJO</t>
  </si>
  <si>
    <t>POR OTROS SERVICIOS DE EDUCACIÓN, LEGALIZACIÓN</t>
  </si>
  <si>
    <t>POR LA VENTA DE PAPELERÍA OFICIAL DE LA SECRETARÍA DE EDUCACIÓN, EXPEDIENTE ACADÉMICO</t>
  </si>
  <si>
    <t>POR LA VENTA DE PAPELERÍA OFICIAL DE LA SECRETARÍA DE EDUCACIÓN, TARJETAS KARDEX</t>
  </si>
  <si>
    <t>OTROS SERVICIOS</t>
  </si>
  <si>
    <t>POR LA EXPEDICIÓN DE CERTIFICADOS DE NO INHABILITACIÓN</t>
  </si>
  <si>
    <t>OTROS DERECHOS ESTATALES Y MUNICIPALES</t>
  </si>
  <si>
    <t>SERVICIOS DE PROTECCIÓN CIVIL</t>
  </si>
  <si>
    <t>CUANDO SE SOLICITE SERVICIOS DE SUPERVISIÓN, APOYO Y VIGILANCIA POR PARTE DE LA COORDINACIÓN, DURANTE EL DESARROLLO EN LOS EVENTOS.</t>
  </si>
  <si>
    <t>POR EL SERVICIO DE REGISTRO DE CONSULTORES EN MATERIA DE PROTECCIÓN CIVIL</t>
  </si>
  <si>
    <t>POR LA RENOVACIÓN ANUAL DE REGISTRO DE CONSULTORES EN MATERIA DE PROTECCIÓN CIVIL</t>
  </si>
  <si>
    <t xml:space="preserve">POR EL REGISTRO DE CAPACITADORES EN MATERIA DE PROTECCIÓN CIVIL </t>
  </si>
  <si>
    <t>POR LA EXPEDICIÓN DE DICTÁMENES DE NO RIESGO</t>
  </si>
  <si>
    <t>POR LA EXPEDICIÓN DE DICTÁMENES DE FACTIBILIDAD PARA LA CONSTRUCCIÓN DE GASERAS, ESTACIONES DE CARBURACIÓN Y ESTACIONES DE SERVICIO DE GASOLINERAS</t>
  </si>
  <si>
    <t>POR LA EXPEDICIÓN DE DICTÁMENES U OFICIOS DE FACTIBILIDAD PARA LA CONSTRUCCIÓN DE FRACCIONAMIENTOS, CENTROS COMERCIALES Y EDIFICIOS</t>
  </si>
  <si>
    <t>POR LA ELABORACIÓN DE ESTUDIOS DE RIESGO Y VULNERABILIDAD EN MATERIA DE PROTECCIÓN CIVIL</t>
  </si>
  <si>
    <t xml:space="preserve">POR RENOVACIÓN ANUAL DEL REGISTRO DE CAPACITADORES EN MATERIA DE PROTECCIÓN CIVIL </t>
  </si>
  <si>
    <t xml:space="preserve">POR EXPEDICIÓN DE CONSTANCIA DE CUMPLIMIENTO DE LA NORMA EN MATERIA DE RIESGO </t>
  </si>
  <si>
    <t>POR EL SERVICIO DE CAPACITACIÓN EN MATERIA DE PROTECCIÓN CIVIL AL SECTOR PRIVADO, CON DURACIÓN DE MÁS DE 4 HORAS, HASTA 8 HORAS MÁXIMO</t>
  </si>
  <si>
    <t>POR SERVICIO DE CAPACIDAD EN MATERIA DE PROTECCIÓN CIVIL 8 HORAS</t>
  </si>
  <si>
    <t>POR LA VISITA DE INSPECCIÓN Y VERIFICACIÓN AL ESTABLECIMIENTO Y/O INSTALACIÓN</t>
  </si>
  <si>
    <t>POR LA EVALUACIÓN DE SIMULACRO A ESTABLECIMIENTO Y/O INSTALACIÓN</t>
  </si>
  <si>
    <t>POR LA REALIZACIÓN DE TRÁMITES PARA OBTENCIÓN REGISTRO</t>
  </si>
  <si>
    <t>POR SERVICIO DE EVALUACIÓN DE PROGRAMA ESPECÍFICO DE PROTECCIÓN CIVIL</t>
  </si>
  <si>
    <t>SERVICIOS DE TRANSITO</t>
  </si>
  <si>
    <t>CERTIFICADO DE NO INFRACCIÓN</t>
  </si>
  <si>
    <t xml:space="preserve">APLICACIÓN DE EXAMEN DE CONOCIMIENTOS PARA LA OBTENCIÓN DE LA LICENCIA DE CONDUCIR  </t>
  </si>
  <si>
    <t>APLICACIÓN DE EXAMEN MÉDICO PARA LA OBTENCIÓN O RENOVACIÓN DE LICENCIA DE CONDUCIR</t>
  </si>
  <si>
    <t>CERTIFICACIÓN DE CONVENIO DE HECHO DE TRÁNSITO</t>
  </si>
  <si>
    <t>SERVICIOS DE CATASTRO</t>
  </si>
  <si>
    <t>EXPEDICIÓN DE PLANOS CATASTRALES</t>
  </si>
  <si>
    <t>LEVANTAMIENTOS TOPOGRÁFICOS</t>
  </si>
  <si>
    <t>DETERMINACIÓN UBICACIÓN FÍSICA DE LOS PREDIOS</t>
  </si>
  <si>
    <t>ELABORACIÓN DE AVALÚOS</t>
  </si>
  <si>
    <t>INSPECCIONES OCULARES DE PREDIOS URBANOS Y RÚSTICOS PARA VERIFICAR INFORMACIÓN CATASTRAL</t>
  </si>
  <si>
    <t>REESTRUCTURACIÓN DE CUENTAS CATASTRALES</t>
  </si>
  <si>
    <t>DESGLOSE DE PREDIOS Y VALUACIÓN CORRESPONDIENTE</t>
  </si>
  <si>
    <t xml:space="preserve">POR INSCRIPCIÓN O REGISTRO DE PREDIOS IGNORADOS </t>
  </si>
  <si>
    <t>POR AUTORIZACIÓN E INSCRIPCIÓN DE PERITOS VALUADORES DE BIENES INMUEBLES</t>
  </si>
  <si>
    <t>CERTIFICACIONES CATASTRALES Y CERTIFICACIONES CATASTRALES ELECTRÓNICAS</t>
  </si>
  <si>
    <t>POR INFORMACIÓN RESPECTO DE LA UBICACIÓN DE PREDIOS EN CARTOGRAFÍA</t>
  </si>
  <si>
    <t>EXPEDICIÓN DE DUPLICADOS DE DOCUMENTOS CATASTRALES</t>
  </si>
  <si>
    <t>MODIFICACIÓN DE DATOS ADMINISTRATIVOS CATASTRALES</t>
  </si>
  <si>
    <t>CÉDULA DE ACTUALIZACIÓN DE PREDIOS RÚSTICOS</t>
  </si>
  <si>
    <t>REVISIÓN DE AVISO (TRASLADO DOMINIO PREDIO RÚSTICO)</t>
  </si>
  <si>
    <t>REVISIÓN DE AVISO Y/O CANCELACIÓN (TRASLADO DE DOMINIO POR PREDIO RÚSTICO)</t>
  </si>
  <si>
    <t>AVISO ACLARATORIO DE PREDIO RÚSTICO O URBANO</t>
  </si>
  <si>
    <t>LEVANTAMIENTOS AERO FOTOGRAMÉTRICOS Y OTROS SERVICIOS DE ALTA PRECISIÓN</t>
  </si>
  <si>
    <t>POR LA UBICACIÓN CARTOGRÁFICA PARA LA ASIGNACIÓN CORRECTA DE CLAVE CATASTRAL</t>
  </si>
  <si>
    <t>UBICACIÓN CARTOGRÁFICA POR CAMBIO DE LOCALIDAD</t>
  </si>
  <si>
    <t xml:space="preserve">POR SERVICIOS OFICIALES DIVERSOS </t>
  </si>
  <si>
    <t xml:space="preserve">LEGALIZACIÓN DE TÍTULOS, PLANES DE ESTUDIO Y CERTIFICADOS </t>
  </si>
  <si>
    <t>POR CADA COPIA CERTIFICADA, POR REPOSICIÓN DE DOCUMENTOS DE LAS DIFERENTES DEPENDENCIAS OFICIALES POR LA REPRODUCCIÓN DE INFORMACIÓN</t>
  </si>
  <si>
    <t>OTROS SERVICIOS OFICIALES DIVERSOS</t>
  </si>
  <si>
    <t>LEGALIZACIÓN DE PLANES DE ESTUDIO EXPEDIDOS POR LA UNIVERSIDAD MICHOACANA A ESTUDIANTES EXTRANJEROS</t>
  </si>
  <si>
    <t>LEGALIZACIÓN DE CERTIFICADOS DE ESTUDIO, BOLETAS DE CALIFICACIONES, CONSTANCIAS DE ESTUDIO, ACTAS DE ESTADO CIVIL, EXHORTOS, FIRMAS DE FEDATARIOS Y FUNCIONARIOS PÚBLICOS Y OTROS DOCUMENTOS OFICIALES</t>
  </si>
  <si>
    <t>APOSTILLAS DE TÍTULOS PROFESIONALES Y OTROS DOCUMENTOS EN PERGAMINO</t>
  </si>
  <si>
    <t>APOSTILLAS DE PLANES DE ESTUDIOS</t>
  </si>
  <si>
    <t>APOSTILLAS DE CERTIFICADOS DE ESTUDIO, ACTAS DEL REGISTRO CIVIL, EXHORTOS, FIRMAS DE FEDATARIOS Y FUNCIONARIOS PÚBLICOS Y OTROS DOCUMENTOS OFICIALES</t>
  </si>
  <si>
    <t>POR CADA CERTIFICACIÓN DE EXPEDIENTES A CARGO DE DIFERENTES DEPENDENCIAS</t>
  </si>
  <si>
    <t>DERECHOS POR SERVICIOS OFICIALES DIVERSOS ENVIADOS DOMICILIO O CORREO</t>
  </si>
  <si>
    <t>SUBSIDIOS DERECHOS PRESTACIÓN DE SERVICIOS</t>
  </si>
  <si>
    <t>SUBSIDIO 10% EN EL PAGO REFRENDO FRACCIÓN II INCISOS A B C D Y E ARTÍCULO 20</t>
  </si>
  <si>
    <t>POR LA INSCRIPCIÓN O RENOVACIÓN AL PADRÓN DE CONTRATISTAS</t>
  </si>
  <si>
    <t>PERMISO PARA CONSTRUIR O MODIFICAR ACCESOS, CRUZAMIENTOS E INSTALACIONES MARGINALES EN EL DERECHO DE VÍA DE CAMINOS Y PUENTES ESTATALES</t>
  </si>
  <si>
    <t>PERMISO PARA CONSTRUIR O ADMINISTRAR, EN SU CASO, PARADORES EN VÍAS DE COMUNICACIÓN TERRESTRES</t>
  </si>
  <si>
    <t>PERMISO PARA INSTALAR ANUNCIOS Y SEÑALES PUBLICITARIAS, DE INFORMACIÓN O COMUNICACIÓN</t>
  </si>
  <si>
    <t>PERMISO PARA CONSTRUIR, MODIFICAR O AMPLIAR OBRAS ASENTADAS EN EL DERECHO DE VÍA DE CAMINOS Y PUENTES ESTATALES</t>
  </si>
  <si>
    <t>CONSTANCIA DE VERIFICACIÓN DE JURISDICCIÓN DE DERECHO DE VÍA EN TRÁMITES JUDICIALES PARA SUPLIR TÍTULO DE DOMINIO, DELIMITACIÓN Y RECTIFICACIÓN DE MEDIDAS</t>
  </si>
  <si>
    <t>REVISIÓN DE PLANOS Y SUPERVISIÓN DE OBRA LOS PERMISOS PARA CONSTRUIR O MODIFICAR ACCESOS, EN EL DERECHO DE VÍA DE CAMINOS Y PUENTES ESTATALES</t>
  </si>
  <si>
    <t>AUTORIZACIÓN PARA CAMBIO LEYENDA O FIGURA EN ANUNCIO</t>
  </si>
  <si>
    <t>INSCRIPCIÓN REGISTRO ÚNICO VEHÍCULOS EXTRANJEROS</t>
  </si>
  <si>
    <t>DIVERSOS DERECHOS</t>
  </si>
  <si>
    <t>DIVERSOS DERECHOS (EXÁMENES DE CERTIFICACIÓN)</t>
  </si>
  <si>
    <t>ACCESORIOS</t>
  </si>
  <si>
    <t>RECARGOS</t>
  </si>
  <si>
    <t>CONDONACIÓN DE RECARGOS POR RENOVACION O REFRENDO ANUAL DE CONCESIONES DE SERVICIO PÚBLICO DE AUTOTRANSPORTE URBANO Y FORANEO AL 100% POR EL BUEN FIN</t>
  </si>
  <si>
    <t>CONDONACIÓN DE RECARGOS REFRENDO ANUAL DE CALCOMANÍAS  SERVICIO PÚBLICO AL 100% POR EL BUEN FIN</t>
  </si>
  <si>
    <t>ACTUALIZACIÓN DERECHOS</t>
  </si>
  <si>
    <t>CONDONACIONES ACCESORIOS DERECHOS</t>
  </si>
  <si>
    <t>PRODUCTOS</t>
  </si>
  <si>
    <t>PRODUCTOS DE TIPO CORRIENTE</t>
  </si>
  <si>
    <t>OTROS PRODUCTOS DE TIPO CORRIENTE</t>
  </si>
  <si>
    <t>VENTA DE PUBLICACIONES PERIÓDICO OFICIAL Y OTRAS PUBLICACIONES OFICIALES</t>
  </si>
  <si>
    <t>SUMINISTRO DE CALCOMANÍAS U HOLOGRAMAS Y CERTIFICADOS PARA VERIFICACIÓN VEHICULAR DE EMISIÓN DE CONTAMINANTES</t>
  </si>
  <si>
    <t>VENTA DE IMPRESOS Y PAPELES OFICIALES</t>
  </si>
  <si>
    <t>OTROS PRODUCTOS</t>
  </si>
  <si>
    <t>RENDIMIENTOS E INTERESES DE CAPITAL Y VALORES ESTATAL</t>
  </si>
  <si>
    <t>RENDIMIENTOS E INTERESES DE CAPITAL Y VALORES FEDERAL</t>
  </si>
  <si>
    <t>APROVECHAMIENTOS</t>
  </si>
  <si>
    <t>MULTAS</t>
  </si>
  <si>
    <t xml:space="preserve">MULTAS POR INFRACCIONES SEÑALADAS EN LA LEY DE TRÁNSITO Y VIALIDAD DEL ESTADO DE MICHOACÁN DE OCAMPO Y SU REGLAMENTO </t>
  </si>
  <si>
    <t xml:space="preserve">MULTAS POR INFRACCIONES SEÑALADAS EN LA LEY DE COMUNICACIONES Y TRANSPORTES DEL ESTADO Y SU REGLAMENTO </t>
  </si>
  <si>
    <t>MULTAS POR INFRACCIONES A OTRAS DISPOSICIONES ESTATALES FISCALES Y NO FISCALES</t>
  </si>
  <si>
    <t>FISCALES Y NO FISCALES</t>
  </si>
  <si>
    <t xml:space="preserve">INDEMNIZACIONES DE CHEQUES DEVUELTOS POR INSTITUCIONES BANCARIAS </t>
  </si>
  <si>
    <t>FIANZAS EFECTIVAS A FAVOR DEL ERARIO</t>
  </si>
  <si>
    <t>REINTEGROS</t>
  </si>
  <si>
    <t xml:space="preserve">REINTEGROS POR RESPONSABILIDADES </t>
  </si>
  <si>
    <t>APROVECHAMIENTO PROVENIENTE DE OBRA PUBLICA</t>
  </si>
  <si>
    <t>APORTACIÓN COBAEM TUS HIJOS NO ESTÁN SOLOS ESTAMOS CUIDANDO</t>
  </si>
  <si>
    <t xml:space="preserve">OTROS APROVECHAMIENTOS </t>
  </si>
  <si>
    <t>RECARGOS DE APROVECHAMIENTOS</t>
  </si>
  <si>
    <t xml:space="preserve">INCENTIVOS POR ADMINISTRACIÓN DE IMPUESTOS MUNICIPALES COORDINADOS </t>
  </si>
  <si>
    <t>RECUPERACIÓN PRIMAS DE SEGURO SINIESTROS DE VEHÍCULOS</t>
  </si>
  <si>
    <t>ARRENDAMIENTO Y EXPLOTACIÓN DE BIENES MUEBLES</t>
  </si>
  <si>
    <t>ARRENDAMIENTO Y EXPLOTACIÓN DE BIENES INMUEBLES</t>
  </si>
  <si>
    <t>DONATIVOS, SUBSIDIOS E INDEMNIZACIONES</t>
  </si>
  <si>
    <t>RECUPERACIÓN DE COSTOS DE BASES Y LICITACIONES</t>
  </si>
  <si>
    <t>RECUPERACIÓN DE COSTOS DE CONCURSOS DE OBRAS</t>
  </si>
  <si>
    <t>CUOTAS DE RECUPERACIÓN CENTROS DE COMERCIALIZACIÓN</t>
  </si>
  <si>
    <t>INSCRIPCIONES A TALLERES CULTURALES EN LA CASA DE CULTURA</t>
  </si>
  <si>
    <t>OTROS APROVECHAMIENTOS</t>
  </si>
  <si>
    <t>COPIA SIMPLE</t>
  </si>
  <si>
    <t>APROVECHAMIENTOS PATRIMONIALES</t>
  </si>
  <si>
    <t>RECUPERACIÓN DE PATRIMONIO FIDEICOMITIDO POR LIQUIDACIÓN DE FIDEICOMISOS</t>
  </si>
  <si>
    <t xml:space="preserve">ENAJENACIÓN DE BIENES MUEBLES E INMUEBLES </t>
  </si>
  <si>
    <t>INGRESO POR VENTA DE BIENES Y SERVICIOS</t>
  </si>
  <si>
    <t>SERVICIOS DE ORGANISMOS DESCENTRALIZADOS</t>
  </si>
  <si>
    <t>VENTA DE ENERGÍA ELÉCTRICA</t>
  </si>
  <si>
    <t>PARTICIPACIONES, APORTACIONES, CONVENIOS, INCENTIVOS</t>
  </si>
  <si>
    <t>PARTICIPACIONES EN RECURSOS FEDERALES</t>
  </si>
  <si>
    <t xml:space="preserve">FONDO GENERAL DE PARTICIPACIONES </t>
  </si>
  <si>
    <t xml:space="preserve">FONDO DE FOMENTO MUNICIPAL </t>
  </si>
  <si>
    <t>PARTICIPACIÓN DEL 100% DEL IMPUESTO SOBRE LA RENTA PAGADO A LA SHCP, CONFORME A LO DISPUESTO POR EL ARTÍCULO 3-B DE LA LEY DE COORDINACIÓN FISCAL</t>
  </si>
  <si>
    <t xml:space="preserve">FONDO DE COMPENSACIÓN POR INCREMENTO EN EXENCIÓN DEL IMPUESTO SOBRE AUTOMÓVILES NUEVOS </t>
  </si>
  <si>
    <t xml:space="preserve">IMPUESTO ESPECIAL SOBRE PRODUCCIÓN Y SERVICIOS </t>
  </si>
  <si>
    <t xml:space="preserve">INCENTIVOS POR LA ADMINISTRACIÓN DEL IMPUESTO SOBRE AUTOMÓVILES NUEVOS </t>
  </si>
  <si>
    <t xml:space="preserve">FONDO DE FISCALIZACIÓN Y RECAUDACIÓN </t>
  </si>
  <si>
    <t>IMPUESTO ESPECIAL SOBRE PRODUCCIÓN Y SERVICIOS SOBRE LA VENTA DE GASOLINAS Y DIÉSEL</t>
  </si>
  <si>
    <t>OTRAS PARTICIPACIONES</t>
  </si>
  <si>
    <t xml:space="preserve">DERECHOS DE PEAJE  (CAPUFE) </t>
  </si>
  <si>
    <t>APORTACIONES</t>
  </si>
  <si>
    <t xml:space="preserve">PARA LA NÓMINA EDUCATIVA Y GASTO OPERATIVO </t>
  </si>
  <si>
    <t>SERVICIOS PERSONALES</t>
  </si>
  <si>
    <t>OTROS GASTOS CORRIENTES</t>
  </si>
  <si>
    <t>GASTOS DE OPERACIÓN</t>
  </si>
  <si>
    <t>PARA LA NÓMINA DE SALUD</t>
  </si>
  <si>
    <t>FONDO DE APORTACIONES PARA LOS SERVICIOS DE SALUD  (FASSA)</t>
  </si>
  <si>
    <t>DE APORTACIONES MÚLTIPLES</t>
  </si>
  <si>
    <t>PARA ALIMENTACIÓN Y ASISTENCIA SOCIAL</t>
  </si>
  <si>
    <t xml:space="preserve">PARA LA INFRAESTRUCTURA SOCIAL ESTATAL </t>
  </si>
  <si>
    <t>PARA INFRAESTRUCTURA DE EDUCACIÓN BÁSICA</t>
  </si>
  <si>
    <t>PARA INFRAESTRUCTURA DE EDUCACIÓN MEDIA SUPERIOR</t>
  </si>
  <si>
    <t>PARA INFRAESTRUCTURA DE EDUCACIÓN SUPERIOR</t>
  </si>
  <si>
    <t>REMANENTES FAM</t>
  </si>
  <si>
    <t>APORTACIONES FEDERALES PARA EDUCACIÓN TECNOLÓGICA Y DE ADULTOS</t>
  </si>
  <si>
    <t>EDUCACIÓN TECNOLÓGICA</t>
  </si>
  <si>
    <t>APORTACIONES DE FORTALECIMIENTO</t>
  </si>
  <si>
    <t>FONDO DE APORTACIONES PARA LA SEGURIDAD PÚBLICA DE LOS ESTADOS Y DEL DF (FASP)</t>
  </si>
  <si>
    <t>FONDO DE APORTACIONES PARA EL FORTALECIMIENTO DE LAS ENTIDADES FEDERATIVAS  (FAFEF)</t>
  </si>
  <si>
    <t>PARA LA INFRAESTRUCTURA SOCIAL MUNICIPAL</t>
  </si>
  <si>
    <t>FONDO DE APORTACIONES PARA EL FORTALECIMIENTO DE LOS MUNICIPIOS Y DE LAS DEMARCACIONES TERRITORIALES DEL DISTRITO FEDERAL  (FORTAMUN)</t>
  </si>
  <si>
    <t>CONVENIOS</t>
  </si>
  <si>
    <t>TRANSFERENCIAS FEDERALES POR CONVENIO EN MATERIA DE EDUCACION</t>
  </si>
  <si>
    <t>COLEGIO DE BACHILLERES DEL ESTADO DE MICHOACÁN</t>
  </si>
  <si>
    <t>COLEGIO DE ESTUDIOS CIENTÍFICOS Y TECNOLÓGICOS DEL ESTADO DE MICHOACÁN</t>
  </si>
  <si>
    <t>INSTITUTO DE CAPACITACIÓN PARA EL TRABAJO DEL ESTADO DE MICHOACÁN</t>
  </si>
  <si>
    <t xml:space="preserve">UNIVERSIDAD DE LA CIÉNEGA DEL ESTADO DE MICHOACÁN </t>
  </si>
  <si>
    <t>UNIVERSIDAD INTERCULTURAL INDÍGENA DEL ESTADO DE MICHOACÁN</t>
  </si>
  <si>
    <t>UNIVERSIDAD MICHOACANA DE SAN NICOLÁS DE HIDALGO (SUBSIDIO FEDERAL)</t>
  </si>
  <si>
    <t>UNIVERSIDAD POLITÉCNICA DE URUAPAN</t>
  </si>
  <si>
    <t>UNIVERSIDAD TECNOLÓGICA DE MORELIA</t>
  </si>
  <si>
    <t>APOYO FINANCIERO TELEBACHILLERATO COMUNITARIO</t>
  </si>
  <si>
    <t>UNIVERSIDAD POLITÉCNICA DE LÁZARO CÁRDENAS</t>
  </si>
  <si>
    <t>UNIVERSIDAD TECNOLÓGICA DE ORIENTE</t>
  </si>
  <si>
    <t>APOYO FINANCIERO EXTRAORDINARIO NO REGULARIZABLE DEL PROGRAMA PRESUPUESTARIO U080, APOYOS A CENTROS Y ORGANIZACIONES DE EDUCACIÓN CORRESPONDIENTE A LA QUINCENA 06-24</t>
  </si>
  <si>
    <t>TRANSFERENCIAS FEDERALES POR CONVENIO EN MATERIA DE SALUD</t>
  </si>
  <si>
    <t>PROGRAMA IMSS BIENESTAR PRESTACIÓN GRATUITA</t>
  </si>
  <si>
    <t>TRANSFERENCIAS FEDERALES POR CONVENIO EN MATERIA HIDRÁULICA</t>
  </si>
  <si>
    <t>PROAGUA</t>
  </si>
  <si>
    <t xml:space="preserve">INCENTIVOS DERIVADOS DE LA COLABORACIÓN FISCAL </t>
  </si>
  <si>
    <t xml:space="preserve"> INCENTIVOS POR MULTAS FISCALES FEDERALES </t>
  </si>
  <si>
    <t>INCENTIVO DE CINCO AL MILLAR</t>
  </si>
  <si>
    <t>INCENTIVOS POR LA ADMINISTRACIÓN ISR POR ENAJENACIÓN DE INMUEBLES</t>
  </si>
  <si>
    <t>ISR ENAJENACIÓN TERRENOS Y CONSTITUCIÓN ARTICULO 126</t>
  </si>
  <si>
    <t>INCENTIVOS POR LA ADMINISTRACIÓN DE MULTAS FEDERALES NO FISCAL</t>
  </si>
  <si>
    <t>INCENTIVOS POR LA ADMINSTRACION ZONA FEDERAL MARÍTIMO TERRESTRE</t>
  </si>
  <si>
    <t>INCENTIVOS POR COMPENSACIÓN REPECOS Y RÉGIMEN INTERMEDIOS</t>
  </si>
  <si>
    <t>INCENTIVOS POR ACTOS DE FISCALIZACIÓN CONCURRENTE DE  CONTRIBUCIONES IVA</t>
  </si>
  <si>
    <t>INCENTIVOS POR ACTOS DE FISCALIZACIÓN CONCURRENTE CONTRIBUCIONES ISR</t>
  </si>
  <si>
    <t>INCENTIVOS POR VIGILANCIA DEL CUMPLIMIENTO OBLIGACIONES FISCALES IEPS</t>
  </si>
  <si>
    <t>INCENTIVOS POR ACTOS DE FISCALIZACIÓN CONCURRENTE IVA</t>
  </si>
  <si>
    <t>INCENTIVOS POR ACTOS DE FISCALIZACIÓN CONCURRENTE ISR</t>
  </si>
  <si>
    <t>INCENTIVOS POR ACTOS DE FISCALIZACIÓN CONCURRENTE IEPS</t>
  </si>
  <si>
    <t>INCENTIVOS POR ACTOS DE FISCALIZACIÓN CUMPLIMIENTO DE  OBLIGACIONES ADUANERAS</t>
  </si>
  <si>
    <t>INCENTIVOS POR CRÉDITOS FISCALES DE LA FEDERACIÓN</t>
  </si>
  <si>
    <t>OTROS INGRESOS Y BENEFICIOS VARIOS</t>
  </si>
  <si>
    <t>VIVEROS FRUTÍCOLAS (SECRETARIA DESARROLLO AGROPECUARIO)</t>
  </si>
  <si>
    <t>REDONDEO DE INGRESOS</t>
  </si>
  <si>
    <t>INGRESOS PROPIOS RECAUDADOS POR LAS DEPENDENCIAS</t>
  </si>
  <si>
    <t>INGRESOS PROPIOS SECRETARÍA DE SEGURIDAD PÚBLICA</t>
  </si>
  <si>
    <t>INGRESOS PROPIOS SECRETARÍA DE CULTURA</t>
  </si>
  <si>
    <t>ENDEUDAMIENTO INTERNO</t>
  </si>
  <si>
    <t>REFINANCIAMIENTO Y/O EMPRÉSTITO</t>
  </si>
  <si>
    <t>POR REGISTRO DE SUBDIVISIONES</t>
  </si>
  <si>
    <t>POR INSCRICION  DEL REGISTRO PÚBLICO DE LA PROPIEDAD</t>
  </si>
  <si>
    <t>OFICIO DE RÉGIMEN PATRIMONIAL</t>
  </si>
  <si>
    <t>CERTIFICADOS MEDICOS</t>
  </si>
  <si>
    <t>POR SOLICITUD DE EQUIVALENCIA DE ESTUDIOS  DE EDUCACION  BÁSICA</t>
  </si>
  <si>
    <t>PERMISO PARA CIRCULAR CON ADITAMENTOS (POLARIZADO)</t>
  </si>
  <si>
    <t>BECAS TERNIUM 2023</t>
  </si>
  <si>
    <t>COPIA CERTIFICADA</t>
  </si>
  <si>
    <t>CUOTA POR ADJUDICACION DIRECTA</t>
  </si>
  <si>
    <t xml:space="preserve">APOYO PARA LA LÍNEA DE ACCIÓN DE ACTIVACIÓN FÍSICA "PONTE PILA" </t>
  </si>
  <si>
    <t>PROGRAMA NACIONAL DE INGLES</t>
  </si>
  <si>
    <t>PROGRAMA EXPANSIÓN DE LA EDUCACIÓN INICIAL S312</t>
  </si>
  <si>
    <t>PROGRAMA DE FORTALECIMIENTO DE LOS SERVICIOS DE EDUCACIÓN ESPECIAL (S295)</t>
  </si>
  <si>
    <t>PROGRAMA PARA EL DESARROLLO PROFESIONAL DOCENTE PARA EDUCACIÓN BÁSICA SEE</t>
  </si>
  <si>
    <t>CRESCA-CONADIC</t>
  </si>
  <si>
    <t>GOBIERNO DE  MICHOACAN/CONVENIO SaNAS</t>
  </si>
  <si>
    <t>REHABILITACION DE DISTRITOS DE RIEGO</t>
  </si>
  <si>
    <t>EQUIPAMIENTO DE DISTRITOS DE RIEGO</t>
  </si>
  <si>
    <t>TECNIFICACION DE DISTRITOS DE RIEGO</t>
  </si>
  <si>
    <t>TRANSFERENCIAS FEDERALES POR CONVENIO EN MATERIA ATENCIÓN</t>
  </si>
  <si>
    <t>COMISION DE BUSQUEDA DE PERSONAS DEL ESTADO DE MICHOACAN</t>
  </si>
  <si>
    <t>PROGRAMA DE ATENCIÒN INTEGRAL PARA EL BIENESTAR DE LAS MUJERES (PAIBIM)</t>
  </si>
  <si>
    <t>TRANSFERENCIAS FEDERALES POR CONVENIO EN MATERIA DE SEGURIDAD PUBLICA</t>
  </si>
  <si>
    <t xml:space="preserve">FONDO PARA EL FORTALECIMIENTO DE LAS INSTITUCIONES DE SEGURIDAD PUBLICA (FOFISP) </t>
  </si>
  <si>
    <t>TRANSFERENCIAS FEDERALES POR CONVENIO EN MATERIA DE ARMONIZACION</t>
  </si>
  <si>
    <t xml:space="preserve"> ARMONIZACION CONTABLE</t>
  </si>
  <si>
    <t>TRANSFERENCIAS FEDERALES POR CONVENIO EN MATERIA DE DIVERSA MATERIA</t>
  </si>
  <si>
    <t>PROGRAMA DE REGISTRO E IDENTIFICACIÓN DE  POBLACIÓN  FORTA REGISTRO  CIVIL</t>
  </si>
  <si>
    <t xml:space="preserve">PROYECTO EJECUTIVO DE MODERNIZACIÓN INTEGRAL (PEMI) DEL GOBIERNO DEL ESTADO DE MICHOACAN DE OCAMPO </t>
  </si>
  <si>
    <t>PROGRAMA DE APOYOS PARA EL DESARROLLO FORESTAL SUSTENTABLE CONAFOR</t>
  </si>
  <si>
    <t xml:space="preserve"> INCENTIVOS POR USAR MEDIOS ELECTRÓNICOS DE PAGO</t>
  </si>
  <si>
    <t xml:space="preserve">  DEL 1o  DE ENERO AL 30 DE JUNIO DEL AÑO 2025</t>
  </si>
  <si>
    <t>APORTACIONES PARA LA INFRESTRUCTURA SOCIAL</t>
  </si>
  <si>
    <t>PARA EL FORTALECIMIENTO DE LOS MUNICIPIOS</t>
  </si>
  <si>
    <t>ARRENDAMIENTO DEL FESTIVAL DE MICHOACÁN 2024</t>
  </si>
  <si>
    <t xml:space="preserve">RETRIBUCIÓN SANTANDER </t>
  </si>
  <si>
    <t>PARTICIPACIONES Y OTRAS PARTICIPACIONES</t>
  </si>
  <si>
    <t>POR SERVICIOS DE LA FIACALIA GENERAL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</si>
</sst>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name val="Calibri"/>
      <family val="2"/>
      <scheme val="minor"/>
    </font>
    <font>
      <sz val="9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80808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4" borderId="3" xfId="0" applyFont="1" applyFill="1" applyBorder="1" applyAlignment="1">
      <alignment vertical="center" wrapText="1"/>
    </xf>
    <xf numFmtId="43" fontId="5" fillId="4" borderId="3" xfId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43" fontId="4" fillId="0" borderId="3" xfId="1" applyFont="1" applyFill="1" applyBorder="1" applyAlignment="1">
      <alignment vertical="center"/>
    </xf>
    <xf numFmtId="43" fontId="7" fillId="0" borderId="3" xfId="0" applyNumberFormat="1" applyFont="1" applyBorder="1" applyAlignment="1">
      <alignment vertical="center"/>
    </xf>
    <xf numFmtId="43" fontId="7" fillId="0" borderId="3" xfId="1" applyFont="1" applyFill="1" applyBorder="1" applyAlignment="1">
      <alignment vertical="center"/>
    </xf>
    <xf numFmtId="0" fontId="8" fillId="5" borderId="3" xfId="0" applyFont="1" applyFill="1" applyBorder="1" applyAlignment="1">
      <alignment vertical="center" wrapText="1"/>
    </xf>
    <xf numFmtId="43" fontId="5" fillId="4" borderId="4" xfId="1" applyFont="1" applyFill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43" fontId="4" fillId="0" borderId="4" xfId="1" applyFont="1" applyFill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43" fontId="7" fillId="0" borderId="4" xfId="1" applyFont="1" applyFill="1" applyBorder="1" applyAlignment="1">
      <alignment vertical="center"/>
    </xf>
    <xf numFmtId="0" fontId="8" fillId="5" borderId="5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5" fillId="4" borderId="2" xfId="0" applyFont="1" applyFill="1" applyBorder="1" applyAlignment="1">
      <alignment vertical="center" wrapText="1"/>
    </xf>
    <xf numFmtId="43" fontId="5" fillId="4" borderId="3" xfId="0" applyNumberFormat="1" applyFont="1" applyFill="1" applyBorder="1" applyAlignment="1">
      <alignment vertical="center" wrapText="1"/>
    </xf>
    <xf numFmtId="0" fontId="8" fillId="5" borderId="3" xfId="0" applyFont="1" applyFill="1" applyBorder="1" applyAlignment="1">
      <alignment vertical="center"/>
    </xf>
    <xf numFmtId="43" fontId="7" fillId="0" borderId="4" xfId="0" applyNumberFormat="1" applyFont="1" applyBorder="1" applyAlignment="1">
      <alignment vertical="center"/>
    </xf>
    <xf numFmtId="0" fontId="7" fillId="0" borderId="0" xfId="0" applyFont="1" applyAlignment="1">
      <alignment vertical="top"/>
    </xf>
    <xf numFmtId="43" fontId="7" fillId="0" borderId="0" xfId="0" applyNumberFormat="1" applyFont="1" applyAlignment="1">
      <alignment vertical="top"/>
    </xf>
    <xf numFmtId="0" fontId="7" fillId="0" borderId="3" xfId="0" applyFont="1" applyBorder="1" applyAlignment="1">
      <alignment vertical="center" wrapText="1"/>
    </xf>
    <xf numFmtId="43" fontId="3" fillId="0" borderId="0" xfId="0" applyNumberFormat="1" applyFont="1" applyAlignment="1">
      <alignment vertical="top"/>
    </xf>
    <xf numFmtId="0" fontId="4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165" fontId="7" fillId="0" borderId="3" xfId="1" applyNumberFormat="1" applyFont="1" applyFill="1" applyBorder="1" applyAlignment="1">
      <alignment vertical="center"/>
    </xf>
    <xf numFmtId="39" fontId="5" fillId="4" borderId="3" xfId="1" applyNumberFormat="1" applyFont="1" applyFill="1" applyBorder="1" applyAlignment="1">
      <alignment vertical="center"/>
    </xf>
    <xf numFmtId="165" fontId="5" fillId="4" borderId="3" xfId="1" applyNumberFormat="1" applyFont="1" applyFill="1" applyBorder="1" applyAlignment="1">
      <alignment vertical="center"/>
    </xf>
    <xf numFmtId="43" fontId="6" fillId="0" borderId="0" xfId="0" applyNumberFormat="1" applyFont="1" applyAlignment="1">
      <alignment vertical="top"/>
    </xf>
    <xf numFmtId="4" fontId="6" fillId="0" borderId="0" xfId="0" applyNumberFormat="1" applyFont="1" applyAlignment="1">
      <alignment vertical="top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43" fontId="5" fillId="3" borderId="1" xfId="0" applyNumberFormat="1" applyFont="1" applyFill="1" applyBorder="1" applyAlignment="1">
      <alignment horizontal="center" vertical="center" wrapText="1"/>
    </xf>
    <xf numFmtId="43" fontId="5" fillId="3" borderId="2" xfId="0" applyNumberFormat="1" applyFont="1" applyFill="1" applyBorder="1" applyAlignment="1">
      <alignment horizontal="center" vertical="center" wrapText="1"/>
    </xf>
    <xf numFmtId="2" fontId="5" fillId="4" borderId="3" xfId="1" applyNumberFormat="1" applyFont="1" applyFill="1" applyBorder="1" applyAlignment="1">
      <alignment vertical="center"/>
    </xf>
    <xf numFmtId="2" fontId="7" fillId="0" borderId="3" xfId="0" applyNumberFormat="1" applyFont="1" applyBorder="1" applyAlignment="1">
      <alignment vertical="center"/>
    </xf>
    <xf numFmtId="2" fontId="5" fillId="4" borderId="4" xfId="1" applyNumberFormat="1" applyFont="1" applyFill="1" applyBorder="1" applyAlignment="1">
      <alignment vertical="center"/>
    </xf>
    <xf numFmtId="2" fontId="4" fillId="0" borderId="4" xfId="1" applyNumberFormat="1" applyFont="1" applyFill="1" applyBorder="1" applyAlignment="1">
      <alignment vertical="center"/>
    </xf>
    <xf numFmtId="2" fontId="7" fillId="0" borderId="3" xfId="1" applyNumberFormat="1" applyFont="1" applyFill="1" applyBorder="1" applyAlignment="1">
      <alignment vertical="center"/>
    </xf>
    <xf numFmtId="2" fontId="7" fillId="0" borderId="4" xfId="1" applyNumberFormat="1" applyFont="1" applyFill="1" applyBorder="1" applyAlignment="1">
      <alignment vertical="center"/>
    </xf>
    <xf numFmtId="0" fontId="6" fillId="0" borderId="0" xfId="0" applyFont="1" applyFill="1" applyAlignment="1">
      <alignment vertical="top"/>
    </xf>
    <xf numFmtId="2" fontId="5" fillId="4" borderId="3" xfId="0" applyNumberFormat="1" applyFont="1" applyFill="1" applyBorder="1" applyAlignment="1">
      <alignment vertical="center" wrapText="1"/>
    </xf>
    <xf numFmtId="2" fontId="4" fillId="0" borderId="3" xfId="1" applyNumberFormat="1" applyFont="1" applyFill="1" applyBorder="1" applyAlignment="1">
      <alignment vertical="center"/>
    </xf>
    <xf numFmtId="2" fontId="7" fillId="0" borderId="3" xfId="1" applyNumberFormat="1" applyFont="1" applyBorder="1" applyAlignment="1">
      <alignment vertical="center"/>
    </xf>
    <xf numFmtId="2" fontId="7" fillId="0" borderId="4" xfId="0" applyNumberFormat="1" applyFont="1" applyBorder="1" applyAlignment="1">
      <alignment vertical="center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D5F4FF"/>
      <color rgb="FFFFE5E5"/>
      <color rgb="FFE7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15240</xdr:rowOff>
    </xdr:from>
    <xdr:to>
      <xdr:col>0</xdr:col>
      <xdr:colOff>681123</xdr:colOff>
      <xdr:row>4</xdr:row>
      <xdr:rowOff>23121</xdr:rowOff>
    </xdr:to>
    <xdr:pic>
      <xdr:nvPicPr>
        <xdr:cNvPr id="2" name="Picture 1025" descr="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85825" y="15240"/>
          <a:ext cx="604923" cy="617481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E:\6.-%20Secretaria%20de%20Finanzas%20y%20Administraci&#243;n\5.-%20Jefatura%20de%20contabilidad%20de%20ingresos%202025\8.-%20informes\3.-%20informes%20trimestrales%20y%20Cuenta%20Publica\2025\2DO%20TRIMESTRE%20ENTREGA\II.%201A%201%20ANALITICO%20INGRESOS%20DEVENGADOS.xlsx" TargetMode="External"/><Relationship Id="rId2" Type="http://schemas.microsoft.com/office/2019/04/relationships/externalLinkLongPath" Target="II.%201A%201%20ANALITICO%20INGRESOS%20DEVENGADOS.xlsx?588BB5B5" TargetMode="External"/><Relationship Id="rId1" Type="http://schemas.openxmlformats.org/officeDocument/2006/relationships/externalLinkPath" Target="file:///\\588BB5B5\II.%201A%201%20ANALITICO%20INGRESOS%20DEVENG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EAID"/>
    </sheetNames>
    <sheetDataSet>
      <sheetData sheetId="0">
        <row r="11">
          <cell r="D11">
            <v>4387349019.4299994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  <pageSetUpPr fitToPage="1"/>
  </sheetPr>
  <dimension ref="A1:J425"/>
  <sheetViews>
    <sheetView showGridLines="0" tabSelected="1" zoomScaleNormal="100" workbookViewId="0">
      <pane ySplit="7" topLeftCell="A8" activePane="bottomLeft" state="frozen"/>
      <selection pane="bottomLeft" activeCell="E16" sqref="E16"/>
    </sheetView>
  </sheetViews>
  <sheetFormatPr baseColWidth="10" defaultRowHeight="12" x14ac:dyDescent="0.25"/>
  <cols>
    <col min="1" max="1" width="62.5703125" style="23" customWidth="1"/>
    <col min="2" max="2" width="17" style="24" customWidth="1"/>
    <col min="3" max="3" width="16.7109375" style="24" customWidth="1"/>
    <col min="4" max="4" width="15.28515625" style="24" customWidth="1"/>
    <col min="5" max="5" width="17.85546875" style="24" customWidth="1"/>
    <col min="6" max="6" width="17" style="24" customWidth="1"/>
    <col min="7" max="7" width="13.28515625" style="23" customWidth="1"/>
    <col min="8" max="8" width="13.85546875" style="2" bestFit="1" customWidth="1"/>
    <col min="9" max="9" width="15.85546875" style="2" bestFit="1" customWidth="1"/>
    <col min="10" max="10" width="12.85546875" style="2" bestFit="1" customWidth="1"/>
    <col min="11" max="163" width="11.42578125" style="2"/>
    <col min="164" max="164" width="11" style="2" customWidth="1"/>
    <col min="165" max="165" width="18.5703125" style="2" customWidth="1"/>
    <col min="166" max="166" width="4.42578125" style="2" customWidth="1"/>
    <col min="167" max="167" width="71.28515625" style="2" customWidth="1"/>
    <col min="168" max="168" width="19.140625" style="2" customWidth="1"/>
    <col min="169" max="169" width="20.140625" style="2" bestFit="1" customWidth="1"/>
    <col min="170" max="170" width="18.5703125" style="2" bestFit="1" customWidth="1"/>
    <col min="171" max="171" width="17" style="2" bestFit="1" customWidth="1"/>
    <col min="172" max="172" width="17.5703125" style="2" bestFit="1" customWidth="1"/>
    <col min="173" max="419" width="11.42578125" style="2"/>
    <col min="420" max="420" width="11" style="2" customWidth="1"/>
    <col min="421" max="421" width="18.5703125" style="2" customWidth="1"/>
    <col min="422" max="422" width="4.42578125" style="2" customWidth="1"/>
    <col min="423" max="423" width="71.28515625" style="2" customWidth="1"/>
    <col min="424" max="424" width="19.140625" style="2" customWidth="1"/>
    <col min="425" max="425" width="20.140625" style="2" bestFit="1" customWidth="1"/>
    <col min="426" max="426" width="18.5703125" style="2" bestFit="1" customWidth="1"/>
    <col min="427" max="427" width="17" style="2" bestFit="1" customWidth="1"/>
    <col min="428" max="428" width="17.5703125" style="2" bestFit="1" customWidth="1"/>
    <col min="429" max="675" width="11.42578125" style="2"/>
    <col min="676" max="676" width="11" style="2" customWidth="1"/>
    <col min="677" max="677" width="18.5703125" style="2" customWidth="1"/>
    <col min="678" max="678" width="4.42578125" style="2" customWidth="1"/>
    <col min="679" max="679" width="71.28515625" style="2" customWidth="1"/>
    <col min="680" max="680" width="19.140625" style="2" customWidth="1"/>
    <col min="681" max="681" width="20.140625" style="2" bestFit="1" customWidth="1"/>
    <col min="682" max="682" width="18.5703125" style="2" bestFit="1" customWidth="1"/>
    <col min="683" max="683" width="17" style="2" bestFit="1" customWidth="1"/>
    <col min="684" max="684" width="17.5703125" style="2" bestFit="1" customWidth="1"/>
    <col min="685" max="931" width="11.42578125" style="2"/>
    <col min="932" max="932" width="11" style="2" customWidth="1"/>
    <col min="933" max="933" width="18.5703125" style="2" customWidth="1"/>
    <col min="934" max="934" width="4.42578125" style="2" customWidth="1"/>
    <col min="935" max="935" width="71.28515625" style="2" customWidth="1"/>
    <col min="936" max="936" width="19.140625" style="2" customWidth="1"/>
    <col min="937" max="937" width="20.140625" style="2" bestFit="1" customWidth="1"/>
    <col min="938" max="938" width="18.5703125" style="2" bestFit="1" customWidth="1"/>
    <col min="939" max="939" width="17" style="2" bestFit="1" customWidth="1"/>
    <col min="940" max="940" width="17.5703125" style="2" bestFit="1" customWidth="1"/>
    <col min="941" max="1187" width="11.42578125" style="2"/>
    <col min="1188" max="1188" width="11" style="2" customWidth="1"/>
    <col min="1189" max="1189" width="18.5703125" style="2" customWidth="1"/>
    <col min="1190" max="1190" width="4.42578125" style="2" customWidth="1"/>
    <col min="1191" max="1191" width="71.28515625" style="2" customWidth="1"/>
    <col min="1192" max="1192" width="19.140625" style="2" customWidth="1"/>
    <col min="1193" max="1193" width="20.140625" style="2" bestFit="1" customWidth="1"/>
    <col min="1194" max="1194" width="18.5703125" style="2" bestFit="1" customWidth="1"/>
    <col min="1195" max="1195" width="17" style="2" bestFit="1" customWidth="1"/>
    <col min="1196" max="1196" width="17.5703125" style="2" bestFit="1" customWidth="1"/>
    <col min="1197" max="1443" width="11.42578125" style="2"/>
    <col min="1444" max="1444" width="11" style="2" customWidth="1"/>
    <col min="1445" max="1445" width="18.5703125" style="2" customWidth="1"/>
    <col min="1446" max="1446" width="4.42578125" style="2" customWidth="1"/>
    <col min="1447" max="1447" width="71.28515625" style="2" customWidth="1"/>
    <col min="1448" max="1448" width="19.140625" style="2" customWidth="1"/>
    <col min="1449" max="1449" width="20.140625" style="2" bestFit="1" customWidth="1"/>
    <col min="1450" max="1450" width="18.5703125" style="2" bestFit="1" customWidth="1"/>
    <col min="1451" max="1451" width="17" style="2" bestFit="1" customWidth="1"/>
    <col min="1452" max="1452" width="17.5703125" style="2" bestFit="1" customWidth="1"/>
    <col min="1453" max="1699" width="11.42578125" style="2"/>
    <col min="1700" max="1700" width="11" style="2" customWidth="1"/>
    <col min="1701" max="1701" width="18.5703125" style="2" customWidth="1"/>
    <col min="1702" max="1702" width="4.42578125" style="2" customWidth="1"/>
    <col min="1703" max="1703" width="71.28515625" style="2" customWidth="1"/>
    <col min="1704" max="1704" width="19.140625" style="2" customWidth="1"/>
    <col min="1705" max="1705" width="20.140625" style="2" bestFit="1" customWidth="1"/>
    <col min="1706" max="1706" width="18.5703125" style="2" bestFit="1" customWidth="1"/>
    <col min="1707" max="1707" width="17" style="2" bestFit="1" customWidth="1"/>
    <col min="1708" max="1708" width="17.5703125" style="2" bestFit="1" customWidth="1"/>
    <col min="1709" max="1955" width="11.42578125" style="2"/>
    <col min="1956" max="1956" width="11" style="2" customWidth="1"/>
    <col min="1957" max="1957" width="18.5703125" style="2" customWidth="1"/>
    <col min="1958" max="1958" width="4.42578125" style="2" customWidth="1"/>
    <col min="1959" max="1959" width="71.28515625" style="2" customWidth="1"/>
    <col min="1960" max="1960" width="19.140625" style="2" customWidth="1"/>
    <col min="1961" max="1961" width="20.140625" style="2" bestFit="1" customWidth="1"/>
    <col min="1962" max="1962" width="18.5703125" style="2" bestFit="1" customWidth="1"/>
    <col min="1963" max="1963" width="17" style="2" bestFit="1" customWidth="1"/>
    <col min="1964" max="1964" width="17.5703125" style="2" bestFit="1" customWidth="1"/>
    <col min="1965" max="2211" width="11.42578125" style="2"/>
    <col min="2212" max="2212" width="11" style="2" customWidth="1"/>
    <col min="2213" max="2213" width="18.5703125" style="2" customWidth="1"/>
    <col min="2214" max="2214" width="4.42578125" style="2" customWidth="1"/>
    <col min="2215" max="2215" width="71.28515625" style="2" customWidth="1"/>
    <col min="2216" max="2216" width="19.140625" style="2" customWidth="1"/>
    <col min="2217" max="2217" width="20.140625" style="2" bestFit="1" customWidth="1"/>
    <col min="2218" max="2218" width="18.5703125" style="2" bestFit="1" customWidth="1"/>
    <col min="2219" max="2219" width="17" style="2" bestFit="1" customWidth="1"/>
    <col min="2220" max="2220" width="17.5703125" style="2" bestFit="1" customWidth="1"/>
    <col min="2221" max="2467" width="11.42578125" style="2"/>
    <col min="2468" max="2468" width="11" style="2" customWidth="1"/>
    <col min="2469" max="2469" width="18.5703125" style="2" customWidth="1"/>
    <col min="2470" max="2470" width="4.42578125" style="2" customWidth="1"/>
    <col min="2471" max="2471" width="71.28515625" style="2" customWidth="1"/>
    <col min="2472" max="2472" width="19.140625" style="2" customWidth="1"/>
    <col min="2473" max="2473" width="20.140625" style="2" bestFit="1" customWidth="1"/>
    <col min="2474" max="2474" width="18.5703125" style="2" bestFit="1" customWidth="1"/>
    <col min="2475" max="2475" width="17" style="2" bestFit="1" customWidth="1"/>
    <col min="2476" max="2476" width="17.5703125" style="2" bestFit="1" customWidth="1"/>
    <col min="2477" max="2723" width="11.42578125" style="2"/>
    <col min="2724" max="2724" width="11" style="2" customWidth="1"/>
    <col min="2725" max="2725" width="18.5703125" style="2" customWidth="1"/>
    <col min="2726" max="2726" width="4.42578125" style="2" customWidth="1"/>
    <col min="2727" max="2727" width="71.28515625" style="2" customWidth="1"/>
    <col min="2728" max="2728" width="19.140625" style="2" customWidth="1"/>
    <col min="2729" max="2729" width="20.140625" style="2" bestFit="1" customWidth="1"/>
    <col min="2730" max="2730" width="18.5703125" style="2" bestFit="1" customWidth="1"/>
    <col min="2731" max="2731" width="17" style="2" bestFit="1" customWidth="1"/>
    <col min="2732" max="2732" width="17.5703125" style="2" bestFit="1" customWidth="1"/>
    <col min="2733" max="2979" width="11.42578125" style="2"/>
    <col min="2980" max="2980" width="11" style="2" customWidth="1"/>
    <col min="2981" max="2981" width="18.5703125" style="2" customWidth="1"/>
    <col min="2982" max="2982" width="4.42578125" style="2" customWidth="1"/>
    <col min="2983" max="2983" width="71.28515625" style="2" customWidth="1"/>
    <col min="2984" max="2984" width="19.140625" style="2" customWidth="1"/>
    <col min="2985" max="2985" width="20.140625" style="2" bestFit="1" customWidth="1"/>
    <col min="2986" max="2986" width="18.5703125" style="2" bestFit="1" customWidth="1"/>
    <col min="2987" max="2987" width="17" style="2" bestFit="1" customWidth="1"/>
    <col min="2988" max="2988" width="17.5703125" style="2" bestFit="1" customWidth="1"/>
    <col min="2989" max="3235" width="11.42578125" style="2"/>
    <col min="3236" max="3236" width="11" style="2" customWidth="1"/>
    <col min="3237" max="3237" width="18.5703125" style="2" customWidth="1"/>
    <col min="3238" max="3238" width="4.42578125" style="2" customWidth="1"/>
    <col min="3239" max="3239" width="71.28515625" style="2" customWidth="1"/>
    <col min="3240" max="3240" width="19.140625" style="2" customWidth="1"/>
    <col min="3241" max="3241" width="20.140625" style="2" bestFit="1" customWidth="1"/>
    <col min="3242" max="3242" width="18.5703125" style="2" bestFit="1" customWidth="1"/>
    <col min="3243" max="3243" width="17" style="2" bestFit="1" customWidth="1"/>
    <col min="3244" max="3244" width="17.5703125" style="2" bestFit="1" customWidth="1"/>
    <col min="3245" max="3491" width="11.42578125" style="2"/>
    <col min="3492" max="3492" width="11" style="2" customWidth="1"/>
    <col min="3493" max="3493" width="18.5703125" style="2" customWidth="1"/>
    <col min="3494" max="3494" width="4.42578125" style="2" customWidth="1"/>
    <col min="3495" max="3495" width="71.28515625" style="2" customWidth="1"/>
    <col min="3496" max="3496" width="19.140625" style="2" customWidth="1"/>
    <col min="3497" max="3497" width="20.140625" style="2" bestFit="1" customWidth="1"/>
    <col min="3498" max="3498" width="18.5703125" style="2" bestFit="1" customWidth="1"/>
    <col min="3499" max="3499" width="17" style="2" bestFit="1" customWidth="1"/>
    <col min="3500" max="3500" width="17.5703125" style="2" bestFit="1" customWidth="1"/>
    <col min="3501" max="3747" width="11.42578125" style="2"/>
    <col min="3748" max="3748" width="11" style="2" customWidth="1"/>
    <col min="3749" max="3749" width="18.5703125" style="2" customWidth="1"/>
    <col min="3750" max="3750" width="4.42578125" style="2" customWidth="1"/>
    <col min="3751" max="3751" width="71.28515625" style="2" customWidth="1"/>
    <col min="3752" max="3752" width="19.140625" style="2" customWidth="1"/>
    <col min="3753" max="3753" width="20.140625" style="2" bestFit="1" customWidth="1"/>
    <col min="3754" max="3754" width="18.5703125" style="2" bestFit="1" customWidth="1"/>
    <col min="3755" max="3755" width="17" style="2" bestFit="1" customWidth="1"/>
    <col min="3756" max="3756" width="17.5703125" style="2" bestFit="1" customWidth="1"/>
    <col min="3757" max="4003" width="11.42578125" style="2"/>
    <col min="4004" max="4004" width="11" style="2" customWidth="1"/>
    <col min="4005" max="4005" width="18.5703125" style="2" customWidth="1"/>
    <col min="4006" max="4006" width="4.42578125" style="2" customWidth="1"/>
    <col min="4007" max="4007" width="71.28515625" style="2" customWidth="1"/>
    <col min="4008" max="4008" width="19.140625" style="2" customWidth="1"/>
    <col min="4009" max="4009" width="20.140625" style="2" bestFit="1" customWidth="1"/>
    <col min="4010" max="4010" width="18.5703125" style="2" bestFit="1" customWidth="1"/>
    <col min="4011" max="4011" width="17" style="2" bestFit="1" customWidth="1"/>
    <col min="4012" max="4012" width="17.5703125" style="2" bestFit="1" customWidth="1"/>
    <col min="4013" max="4259" width="11.42578125" style="2"/>
    <col min="4260" max="4260" width="11" style="2" customWidth="1"/>
    <col min="4261" max="4261" width="18.5703125" style="2" customWidth="1"/>
    <col min="4262" max="4262" width="4.42578125" style="2" customWidth="1"/>
    <col min="4263" max="4263" width="71.28515625" style="2" customWidth="1"/>
    <col min="4264" max="4264" width="19.140625" style="2" customWidth="1"/>
    <col min="4265" max="4265" width="20.140625" style="2" bestFit="1" customWidth="1"/>
    <col min="4266" max="4266" width="18.5703125" style="2" bestFit="1" customWidth="1"/>
    <col min="4267" max="4267" width="17" style="2" bestFit="1" customWidth="1"/>
    <col min="4268" max="4268" width="17.5703125" style="2" bestFit="1" customWidth="1"/>
    <col min="4269" max="4515" width="11.42578125" style="2"/>
    <col min="4516" max="4516" width="11" style="2" customWidth="1"/>
    <col min="4517" max="4517" width="18.5703125" style="2" customWidth="1"/>
    <col min="4518" max="4518" width="4.42578125" style="2" customWidth="1"/>
    <col min="4519" max="4519" width="71.28515625" style="2" customWidth="1"/>
    <col min="4520" max="4520" width="19.140625" style="2" customWidth="1"/>
    <col min="4521" max="4521" width="20.140625" style="2" bestFit="1" customWidth="1"/>
    <col min="4522" max="4522" width="18.5703125" style="2" bestFit="1" customWidth="1"/>
    <col min="4523" max="4523" width="17" style="2" bestFit="1" customWidth="1"/>
    <col min="4524" max="4524" width="17.5703125" style="2" bestFit="1" customWidth="1"/>
    <col min="4525" max="4771" width="11.42578125" style="2"/>
    <col min="4772" max="4772" width="11" style="2" customWidth="1"/>
    <col min="4773" max="4773" width="18.5703125" style="2" customWidth="1"/>
    <col min="4774" max="4774" width="4.42578125" style="2" customWidth="1"/>
    <col min="4775" max="4775" width="71.28515625" style="2" customWidth="1"/>
    <col min="4776" max="4776" width="19.140625" style="2" customWidth="1"/>
    <col min="4777" max="4777" width="20.140625" style="2" bestFit="1" customWidth="1"/>
    <col min="4778" max="4778" width="18.5703125" style="2" bestFit="1" customWidth="1"/>
    <col min="4779" max="4779" width="17" style="2" bestFit="1" customWidth="1"/>
    <col min="4780" max="4780" width="17.5703125" style="2" bestFit="1" customWidth="1"/>
    <col min="4781" max="5027" width="11.42578125" style="2"/>
    <col min="5028" max="5028" width="11" style="2" customWidth="1"/>
    <col min="5029" max="5029" width="18.5703125" style="2" customWidth="1"/>
    <col min="5030" max="5030" width="4.42578125" style="2" customWidth="1"/>
    <col min="5031" max="5031" width="71.28515625" style="2" customWidth="1"/>
    <col min="5032" max="5032" width="19.140625" style="2" customWidth="1"/>
    <col min="5033" max="5033" width="20.140625" style="2" bestFit="1" customWidth="1"/>
    <col min="5034" max="5034" width="18.5703125" style="2" bestFit="1" customWidth="1"/>
    <col min="5035" max="5035" width="17" style="2" bestFit="1" customWidth="1"/>
    <col min="5036" max="5036" width="17.5703125" style="2" bestFit="1" customWidth="1"/>
    <col min="5037" max="5283" width="11.42578125" style="2"/>
    <col min="5284" max="5284" width="11" style="2" customWidth="1"/>
    <col min="5285" max="5285" width="18.5703125" style="2" customWidth="1"/>
    <col min="5286" max="5286" width="4.42578125" style="2" customWidth="1"/>
    <col min="5287" max="5287" width="71.28515625" style="2" customWidth="1"/>
    <col min="5288" max="5288" width="19.140625" style="2" customWidth="1"/>
    <col min="5289" max="5289" width="20.140625" style="2" bestFit="1" customWidth="1"/>
    <col min="5290" max="5290" width="18.5703125" style="2" bestFit="1" customWidth="1"/>
    <col min="5291" max="5291" width="17" style="2" bestFit="1" customWidth="1"/>
    <col min="5292" max="5292" width="17.5703125" style="2" bestFit="1" customWidth="1"/>
    <col min="5293" max="5539" width="11.42578125" style="2"/>
    <col min="5540" max="5540" width="11" style="2" customWidth="1"/>
    <col min="5541" max="5541" width="18.5703125" style="2" customWidth="1"/>
    <col min="5542" max="5542" width="4.42578125" style="2" customWidth="1"/>
    <col min="5543" max="5543" width="71.28515625" style="2" customWidth="1"/>
    <col min="5544" max="5544" width="19.140625" style="2" customWidth="1"/>
    <col min="5545" max="5545" width="20.140625" style="2" bestFit="1" customWidth="1"/>
    <col min="5546" max="5546" width="18.5703125" style="2" bestFit="1" customWidth="1"/>
    <col min="5547" max="5547" width="17" style="2" bestFit="1" customWidth="1"/>
    <col min="5548" max="5548" width="17.5703125" style="2" bestFit="1" customWidth="1"/>
    <col min="5549" max="5795" width="11.42578125" style="2"/>
    <col min="5796" max="5796" width="11" style="2" customWidth="1"/>
    <col min="5797" max="5797" width="18.5703125" style="2" customWidth="1"/>
    <col min="5798" max="5798" width="4.42578125" style="2" customWidth="1"/>
    <col min="5799" max="5799" width="71.28515625" style="2" customWidth="1"/>
    <col min="5800" max="5800" width="19.140625" style="2" customWidth="1"/>
    <col min="5801" max="5801" width="20.140625" style="2" bestFit="1" customWidth="1"/>
    <col min="5802" max="5802" width="18.5703125" style="2" bestFit="1" customWidth="1"/>
    <col min="5803" max="5803" width="17" style="2" bestFit="1" customWidth="1"/>
    <col min="5804" max="5804" width="17.5703125" style="2" bestFit="1" customWidth="1"/>
    <col min="5805" max="6051" width="11.42578125" style="2"/>
    <col min="6052" max="6052" width="11" style="2" customWidth="1"/>
    <col min="6053" max="6053" width="18.5703125" style="2" customWidth="1"/>
    <col min="6054" max="6054" width="4.42578125" style="2" customWidth="1"/>
    <col min="6055" max="6055" width="71.28515625" style="2" customWidth="1"/>
    <col min="6056" max="6056" width="19.140625" style="2" customWidth="1"/>
    <col min="6057" max="6057" width="20.140625" style="2" bestFit="1" customWidth="1"/>
    <col min="6058" max="6058" width="18.5703125" style="2" bestFit="1" customWidth="1"/>
    <col min="6059" max="6059" width="17" style="2" bestFit="1" customWidth="1"/>
    <col min="6060" max="6060" width="17.5703125" style="2" bestFit="1" customWidth="1"/>
    <col min="6061" max="6307" width="11.42578125" style="2"/>
    <col min="6308" max="6308" width="11" style="2" customWidth="1"/>
    <col min="6309" max="6309" width="18.5703125" style="2" customWidth="1"/>
    <col min="6310" max="6310" width="4.42578125" style="2" customWidth="1"/>
    <col min="6311" max="6311" width="71.28515625" style="2" customWidth="1"/>
    <col min="6312" max="6312" width="19.140625" style="2" customWidth="1"/>
    <col min="6313" max="6313" width="20.140625" style="2" bestFit="1" customWidth="1"/>
    <col min="6314" max="6314" width="18.5703125" style="2" bestFit="1" customWidth="1"/>
    <col min="6315" max="6315" width="17" style="2" bestFit="1" customWidth="1"/>
    <col min="6316" max="6316" width="17.5703125" style="2" bestFit="1" customWidth="1"/>
    <col min="6317" max="6563" width="11.42578125" style="2"/>
    <col min="6564" max="6564" width="11" style="2" customWidth="1"/>
    <col min="6565" max="6565" width="18.5703125" style="2" customWidth="1"/>
    <col min="6566" max="6566" width="4.42578125" style="2" customWidth="1"/>
    <col min="6567" max="6567" width="71.28515625" style="2" customWidth="1"/>
    <col min="6568" max="6568" width="19.140625" style="2" customWidth="1"/>
    <col min="6569" max="6569" width="20.140625" style="2" bestFit="1" customWidth="1"/>
    <col min="6570" max="6570" width="18.5703125" style="2" bestFit="1" customWidth="1"/>
    <col min="6571" max="6571" width="17" style="2" bestFit="1" customWidth="1"/>
    <col min="6572" max="6572" width="17.5703125" style="2" bestFit="1" customWidth="1"/>
    <col min="6573" max="6819" width="11.42578125" style="2"/>
    <col min="6820" max="6820" width="11" style="2" customWidth="1"/>
    <col min="6821" max="6821" width="18.5703125" style="2" customWidth="1"/>
    <col min="6822" max="6822" width="4.42578125" style="2" customWidth="1"/>
    <col min="6823" max="6823" width="71.28515625" style="2" customWidth="1"/>
    <col min="6824" max="6824" width="19.140625" style="2" customWidth="1"/>
    <col min="6825" max="6825" width="20.140625" style="2" bestFit="1" customWidth="1"/>
    <col min="6826" max="6826" width="18.5703125" style="2" bestFit="1" customWidth="1"/>
    <col min="6827" max="6827" width="17" style="2" bestFit="1" customWidth="1"/>
    <col min="6828" max="6828" width="17.5703125" style="2" bestFit="1" customWidth="1"/>
    <col min="6829" max="7075" width="11.42578125" style="2"/>
    <col min="7076" max="7076" width="11" style="2" customWidth="1"/>
    <col min="7077" max="7077" width="18.5703125" style="2" customWidth="1"/>
    <col min="7078" max="7078" width="4.42578125" style="2" customWidth="1"/>
    <col min="7079" max="7079" width="71.28515625" style="2" customWidth="1"/>
    <col min="7080" max="7080" width="19.140625" style="2" customWidth="1"/>
    <col min="7081" max="7081" width="20.140625" style="2" bestFit="1" customWidth="1"/>
    <col min="7082" max="7082" width="18.5703125" style="2" bestFit="1" customWidth="1"/>
    <col min="7083" max="7083" width="17" style="2" bestFit="1" customWidth="1"/>
    <col min="7084" max="7084" width="17.5703125" style="2" bestFit="1" customWidth="1"/>
    <col min="7085" max="7331" width="11.42578125" style="2"/>
    <col min="7332" max="7332" width="11" style="2" customWidth="1"/>
    <col min="7333" max="7333" width="18.5703125" style="2" customWidth="1"/>
    <col min="7334" max="7334" width="4.42578125" style="2" customWidth="1"/>
    <col min="7335" max="7335" width="71.28515625" style="2" customWidth="1"/>
    <col min="7336" max="7336" width="19.140625" style="2" customWidth="1"/>
    <col min="7337" max="7337" width="20.140625" style="2" bestFit="1" customWidth="1"/>
    <col min="7338" max="7338" width="18.5703125" style="2" bestFit="1" customWidth="1"/>
    <col min="7339" max="7339" width="17" style="2" bestFit="1" customWidth="1"/>
    <col min="7340" max="7340" width="17.5703125" style="2" bestFit="1" customWidth="1"/>
    <col min="7341" max="7587" width="11.42578125" style="2"/>
    <col min="7588" max="7588" width="11" style="2" customWidth="1"/>
    <col min="7589" max="7589" width="18.5703125" style="2" customWidth="1"/>
    <col min="7590" max="7590" width="4.42578125" style="2" customWidth="1"/>
    <col min="7591" max="7591" width="71.28515625" style="2" customWidth="1"/>
    <col min="7592" max="7592" width="19.140625" style="2" customWidth="1"/>
    <col min="7593" max="7593" width="20.140625" style="2" bestFit="1" customWidth="1"/>
    <col min="7594" max="7594" width="18.5703125" style="2" bestFit="1" customWidth="1"/>
    <col min="7595" max="7595" width="17" style="2" bestFit="1" customWidth="1"/>
    <col min="7596" max="7596" width="17.5703125" style="2" bestFit="1" customWidth="1"/>
    <col min="7597" max="7843" width="11.42578125" style="2"/>
    <col min="7844" max="7844" width="11" style="2" customWidth="1"/>
    <col min="7845" max="7845" width="18.5703125" style="2" customWidth="1"/>
    <col min="7846" max="7846" width="4.42578125" style="2" customWidth="1"/>
    <col min="7847" max="7847" width="71.28515625" style="2" customWidth="1"/>
    <col min="7848" max="7848" width="19.140625" style="2" customWidth="1"/>
    <col min="7849" max="7849" width="20.140625" style="2" bestFit="1" customWidth="1"/>
    <col min="7850" max="7850" width="18.5703125" style="2" bestFit="1" customWidth="1"/>
    <col min="7851" max="7851" width="17" style="2" bestFit="1" customWidth="1"/>
    <col min="7852" max="7852" width="17.5703125" style="2" bestFit="1" customWidth="1"/>
    <col min="7853" max="8099" width="11.42578125" style="2"/>
    <col min="8100" max="8100" width="11" style="2" customWidth="1"/>
    <col min="8101" max="8101" width="18.5703125" style="2" customWidth="1"/>
    <col min="8102" max="8102" width="4.42578125" style="2" customWidth="1"/>
    <col min="8103" max="8103" width="71.28515625" style="2" customWidth="1"/>
    <col min="8104" max="8104" width="19.140625" style="2" customWidth="1"/>
    <col min="8105" max="8105" width="20.140625" style="2" bestFit="1" customWidth="1"/>
    <col min="8106" max="8106" width="18.5703125" style="2" bestFit="1" customWidth="1"/>
    <col min="8107" max="8107" width="17" style="2" bestFit="1" customWidth="1"/>
    <col min="8108" max="8108" width="17.5703125" style="2" bestFit="1" customWidth="1"/>
    <col min="8109" max="8355" width="11.42578125" style="2"/>
    <col min="8356" max="8356" width="11" style="2" customWidth="1"/>
    <col min="8357" max="8357" width="18.5703125" style="2" customWidth="1"/>
    <col min="8358" max="8358" width="4.42578125" style="2" customWidth="1"/>
    <col min="8359" max="8359" width="71.28515625" style="2" customWidth="1"/>
    <col min="8360" max="8360" width="19.140625" style="2" customWidth="1"/>
    <col min="8361" max="8361" width="20.140625" style="2" bestFit="1" customWidth="1"/>
    <col min="8362" max="8362" width="18.5703125" style="2" bestFit="1" customWidth="1"/>
    <col min="8363" max="8363" width="17" style="2" bestFit="1" customWidth="1"/>
    <col min="8364" max="8364" width="17.5703125" style="2" bestFit="1" customWidth="1"/>
    <col min="8365" max="8611" width="11.42578125" style="2"/>
    <col min="8612" max="8612" width="11" style="2" customWidth="1"/>
    <col min="8613" max="8613" width="18.5703125" style="2" customWidth="1"/>
    <col min="8614" max="8614" width="4.42578125" style="2" customWidth="1"/>
    <col min="8615" max="8615" width="71.28515625" style="2" customWidth="1"/>
    <col min="8616" max="8616" width="19.140625" style="2" customWidth="1"/>
    <col min="8617" max="8617" width="20.140625" style="2" bestFit="1" customWidth="1"/>
    <col min="8618" max="8618" width="18.5703125" style="2" bestFit="1" customWidth="1"/>
    <col min="8619" max="8619" width="17" style="2" bestFit="1" customWidth="1"/>
    <col min="8620" max="8620" width="17.5703125" style="2" bestFit="1" customWidth="1"/>
    <col min="8621" max="8867" width="11.42578125" style="2"/>
    <col min="8868" max="8868" width="11" style="2" customWidth="1"/>
    <col min="8869" max="8869" width="18.5703125" style="2" customWidth="1"/>
    <col min="8870" max="8870" width="4.42578125" style="2" customWidth="1"/>
    <col min="8871" max="8871" width="71.28515625" style="2" customWidth="1"/>
    <col min="8872" max="8872" width="19.140625" style="2" customWidth="1"/>
    <col min="8873" max="8873" width="20.140625" style="2" bestFit="1" customWidth="1"/>
    <col min="8874" max="8874" width="18.5703125" style="2" bestFit="1" customWidth="1"/>
    <col min="8875" max="8875" width="17" style="2" bestFit="1" customWidth="1"/>
    <col min="8876" max="8876" width="17.5703125" style="2" bestFit="1" customWidth="1"/>
    <col min="8877" max="9123" width="11.42578125" style="2"/>
    <col min="9124" max="9124" width="11" style="2" customWidth="1"/>
    <col min="9125" max="9125" width="18.5703125" style="2" customWidth="1"/>
    <col min="9126" max="9126" width="4.42578125" style="2" customWidth="1"/>
    <col min="9127" max="9127" width="71.28515625" style="2" customWidth="1"/>
    <col min="9128" max="9128" width="19.140625" style="2" customWidth="1"/>
    <col min="9129" max="9129" width="20.140625" style="2" bestFit="1" customWidth="1"/>
    <col min="9130" max="9130" width="18.5703125" style="2" bestFit="1" customWidth="1"/>
    <col min="9131" max="9131" width="17" style="2" bestFit="1" customWidth="1"/>
    <col min="9132" max="9132" width="17.5703125" style="2" bestFit="1" customWidth="1"/>
    <col min="9133" max="9379" width="11.42578125" style="2"/>
    <col min="9380" max="9380" width="11" style="2" customWidth="1"/>
    <col min="9381" max="9381" width="18.5703125" style="2" customWidth="1"/>
    <col min="9382" max="9382" width="4.42578125" style="2" customWidth="1"/>
    <col min="9383" max="9383" width="71.28515625" style="2" customWidth="1"/>
    <col min="9384" max="9384" width="19.140625" style="2" customWidth="1"/>
    <col min="9385" max="9385" width="20.140625" style="2" bestFit="1" customWidth="1"/>
    <col min="9386" max="9386" width="18.5703125" style="2" bestFit="1" customWidth="1"/>
    <col min="9387" max="9387" width="17" style="2" bestFit="1" customWidth="1"/>
    <col min="9388" max="9388" width="17.5703125" style="2" bestFit="1" customWidth="1"/>
    <col min="9389" max="9635" width="11.42578125" style="2"/>
    <col min="9636" max="9636" width="11" style="2" customWidth="1"/>
    <col min="9637" max="9637" width="18.5703125" style="2" customWidth="1"/>
    <col min="9638" max="9638" width="4.42578125" style="2" customWidth="1"/>
    <col min="9639" max="9639" width="71.28515625" style="2" customWidth="1"/>
    <col min="9640" max="9640" width="19.140625" style="2" customWidth="1"/>
    <col min="9641" max="9641" width="20.140625" style="2" bestFit="1" customWidth="1"/>
    <col min="9642" max="9642" width="18.5703125" style="2" bestFit="1" customWidth="1"/>
    <col min="9643" max="9643" width="17" style="2" bestFit="1" customWidth="1"/>
    <col min="9644" max="9644" width="17.5703125" style="2" bestFit="1" customWidth="1"/>
    <col min="9645" max="9891" width="11.42578125" style="2"/>
    <col min="9892" max="9892" width="11" style="2" customWidth="1"/>
    <col min="9893" max="9893" width="18.5703125" style="2" customWidth="1"/>
    <col min="9894" max="9894" width="4.42578125" style="2" customWidth="1"/>
    <col min="9895" max="9895" width="71.28515625" style="2" customWidth="1"/>
    <col min="9896" max="9896" width="19.140625" style="2" customWidth="1"/>
    <col min="9897" max="9897" width="20.140625" style="2" bestFit="1" customWidth="1"/>
    <col min="9898" max="9898" width="18.5703125" style="2" bestFit="1" customWidth="1"/>
    <col min="9899" max="9899" width="17" style="2" bestFit="1" customWidth="1"/>
    <col min="9900" max="9900" width="17.5703125" style="2" bestFit="1" customWidth="1"/>
    <col min="9901" max="10147" width="11.42578125" style="2"/>
    <col min="10148" max="10148" width="11" style="2" customWidth="1"/>
    <col min="10149" max="10149" width="18.5703125" style="2" customWidth="1"/>
    <col min="10150" max="10150" width="4.42578125" style="2" customWidth="1"/>
    <col min="10151" max="10151" width="71.28515625" style="2" customWidth="1"/>
    <col min="10152" max="10152" width="19.140625" style="2" customWidth="1"/>
    <col min="10153" max="10153" width="20.140625" style="2" bestFit="1" customWidth="1"/>
    <col min="10154" max="10154" width="18.5703125" style="2" bestFit="1" customWidth="1"/>
    <col min="10155" max="10155" width="17" style="2" bestFit="1" customWidth="1"/>
    <col min="10156" max="10156" width="17.5703125" style="2" bestFit="1" customWidth="1"/>
    <col min="10157" max="10403" width="11.42578125" style="2"/>
    <col min="10404" max="10404" width="11" style="2" customWidth="1"/>
    <col min="10405" max="10405" width="18.5703125" style="2" customWidth="1"/>
    <col min="10406" max="10406" width="4.42578125" style="2" customWidth="1"/>
    <col min="10407" max="10407" width="71.28515625" style="2" customWidth="1"/>
    <col min="10408" max="10408" width="19.140625" style="2" customWidth="1"/>
    <col min="10409" max="10409" width="20.140625" style="2" bestFit="1" customWidth="1"/>
    <col min="10410" max="10410" width="18.5703125" style="2" bestFit="1" customWidth="1"/>
    <col min="10411" max="10411" width="17" style="2" bestFit="1" customWidth="1"/>
    <col min="10412" max="10412" width="17.5703125" style="2" bestFit="1" customWidth="1"/>
    <col min="10413" max="10659" width="11.42578125" style="2"/>
    <col min="10660" max="10660" width="11" style="2" customWidth="1"/>
    <col min="10661" max="10661" width="18.5703125" style="2" customWidth="1"/>
    <col min="10662" max="10662" width="4.42578125" style="2" customWidth="1"/>
    <col min="10663" max="10663" width="71.28515625" style="2" customWidth="1"/>
    <col min="10664" max="10664" width="19.140625" style="2" customWidth="1"/>
    <col min="10665" max="10665" width="20.140625" style="2" bestFit="1" customWidth="1"/>
    <col min="10666" max="10666" width="18.5703125" style="2" bestFit="1" customWidth="1"/>
    <col min="10667" max="10667" width="17" style="2" bestFit="1" customWidth="1"/>
    <col min="10668" max="10668" width="17.5703125" style="2" bestFit="1" customWidth="1"/>
    <col min="10669" max="10915" width="11.42578125" style="2"/>
    <col min="10916" max="10916" width="11" style="2" customWidth="1"/>
    <col min="10917" max="10917" width="18.5703125" style="2" customWidth="1"/>
    <col min="10918" max="10918" width="4.42578125" style="2" customWidth="1"/>
    <col min="10919" max="10919" width="71.28515625" style="2" customWidth="1"/>
    <col min="10920" max="10920" width="19.140625" style="2" customWidth="1"/>
    <col min="10921" max="10921" width="20.140625" style="2" bestFit="1" customWidth="1"/>
    <col min="10922" max="10922" width="18.5703125" style="2" bestFit="1" customWidth="1"/>
    <col min="10923" max="10923" width="17" style="2" bestFit="1" customWidth="1"/>
    <col min="10924" max="10924" width="17.5703125" style="2" bestFit="1" customWidth="1"/>
    <col min="10925" max="11171" width="11.42578125" style="2"/>
    <col min="11172" max="11172" width="11" style="2" customWidth="1"/>
    <col min="11173" max="11173" width="18.5703125" style="2" customWidth="1"/>
    <col min="11174" max="11174" width="4.42578125" style="2" customWidth="1"/>
    <col min="11175" max="11175" width="71.28515625" style="2" customWidth="1"/>
    <col min="11176" max="11176" width="19.140625" style="2" customWidth="1"/>
    <col min="11177" max="11177" width="20.140625" style="2" bestFit="1" customWidth="1"/>
    <col min="11178" max="11178" width="18.5703125" style="2" bestFit="1" customWidth="1"/>
    <col min="11179" max="11179" width="17" style="2" bestFit="1" customWidth="1"/>
    <col min="11180" max="11180" width="17.5703125" style="2" bestFit="1" customWidth="1"/>
    <col min="11181" max="11427" width="11.42578125" style="2"/>
    <col min="11428" max="11428" width="11" style="2" customWidth="1"/>
    <col min="11429" max="11429" width="18.5703125" style="2" customWidth="1"/>
    <col min="11430" max="11430" width="4.42578125" style="2" customWidth="1"/>
    <col min="11431" max="11431" width="71.28515625" style="2" customWidth="1"/>
    <col min="11432" max="11432" width="19.140625" style="2" customWidth="1"/>
    <col min="11433" max="11433" width="20.140625" style="2" bestFit="1" customWidth="1"/>
    <col min="11434" max="11434" width="18.5703125" style="2" bestFit="1" customWidth="1"/>
    <col min="11435" max="11435" width="17" style="2" bestFit="1" customWidth="1"/>
    <col min="11436" max="11436" width="17.5703125" style="2" bestFit="1" customWidth="1"/>
    <col min="11437" max="11683" width="11.42578125" style="2"/>
    <col min="11684" max="11684" width="11" style="2" customWidth="1"/>
    <col min="11685" max="11685" width="18.5703125" style="2" customWidth="1"/>
    <col min="11686" max="11686" width="4.42578125" style="2" customWidth="1"/>
    <col min="11687" max="11687" width="71.28515625" style="2" customWidth="1"/>
    <col min="11688" max="11688" width="19.140625" style="2" customWidth="1"/>
    <col min="11689" max="11689" width="20.140625" style="2" bestFit="1" customWidth="1"/>
    <col min="11690" max="11690" width="18.5703125" style="2" bestFit="1" customWidth="1"/>
    <col min="11691" max="11691" width="17" style="2" bestFit="1" customWidth="1"/>
    <col min="11692" max="11692" width="17.5703125" style="2" bestFit="1" customWidth="1"/>
    <col min="11693" max="11939" width="11.42578125" style="2"/>
    <col min="11940" max="11940" width="11" style="2" customWidth="1"/>
    <col min="11941" max="11941" width="18.5703125" style="2" customWidth="1"/>
    <col min="11942" max="11942" width="4.42578125" style="2" customWidth="1"/>
    <col min="11943" max="11943" width="71.28515625" style="2" customWidth="1"/>
    <col min="11944" max="11944" width="19.140625" style="2" customWidth="1"/>
    <col min="11945" max="11945" width="20.140625" style="2" bestFit="1" customWidth="1"/>
    <col min="11946" max="11946" width="18.5703125" style="2" bestFit="1" customWidth="1"/>
    <col min="11947" max="11947" width="17" style="2" bestFit="1" customWidth="1"/>
    <col min="11948" max="11948" width="17.5703125" style="2" bestFit="1" customWidth="1"/>
    <col min="11949" max="12195" width="11.42578125" style="2"/>
    <col min="12196" max="12196" width="11" style="2" customWidth="1"/>
    <col min="12197" max="12197" width="18.5703125" style="2" customWidth="1"/>
    <col min="12198" max="12198" width="4.42578125" style="2" customWidth="1"/>
    <col min="12199" max="12199" width="71.28515625" style="2" customWidth="1"/>
    <col min="12200" max="12200" width="19.140625" style="2" customWidth="1"/>
    <col min="12201" max="12201" width="20.140625" style="2" bestFit="1" customWidth="1"/>
    <col min="12202" max="12202" width="18.5703125" style="2" bestFit="1" customWidth="1"/>
    <col min="12203" max="12203" width="17" style="2" bestFit="1" customWidth="1"/>
    <col min="12204" max="12204" width="17.5703125" style="2" bestFit="1" customWidth="1"/>
    <col min="12205" max="12451" width="11.42578125" style="2"/>
    <col min="12452" max="12452" width="11" style="2" customWidth="1"/>
    <col min="12453" max="12453" width="18.5703125" style="2" customWidth="1"/>
    <col min="12454" max="12454" width="4.42578125" style="2" customWidth="1"/>
    <col min="12455" max="12455" width="71.28515625" style="2" customWidth="1"/>
    <col min="12456" max="12456" width="19.140625" style="2" customWidth="1"/>
    <col min="12457" max="12457" width="20.140625" style="2" bestFit="1" customWidth="1"/>
    <col min="12458" max="12458" width="18.5703125" style="2" bestFit="1" customWidth="1"/>
    <col min="12459" max="12459" width="17" style="2" bestFit="1" customWidth="1"/>
    <col min="12460" max="12460" width="17.5703125" style="2" bestFit="1" customWidth="1"/>
    <col min="12461" max="12707" width="11.42578125" style="2"/>
    <col min="12708" max="12708" width="11" style="2" customWidth="1"/>
    <col min="12709" max="12709" width="18.5703125" style="2" customWidth="1"/>
    <col min="12710" max="12710" width="4.42578125" style="2" customWidth="1"/>
    <col min="12711" max="12711" width="71.28515625" style="2" customWidth="1"/>
    <col min="12712" max="12712" width="19.140625" style="2" customWidth="1"/>
    <col min="12713" max="12713" width="20.140625" style="2" bestFit="1" customWidth="1"/>
    <col min="12714" max="12714" width="18.5703125" style="2" bestFit="1" customWidth="1"/>
    <col min="12715" max="12715" width="17" style="2" bestFit="1" customWidth="1"/>
    <col min="12716" max="12716" width="17.5703125" style="2" bestFit="1" customWidth="1"/>
    <col min="12717" max="12963" width="11.42578125" style="2"/>
    <col min="12964" max="12964" width="11" style="2" customWidth="1"/>
    <col min="12965" max="12965" width="18.5703125" style="2" customWidth="1"/>
    <col min="12966" max="12966" width="4.42578125" style="2" customWidth="1"/>
    <col min="12967" max="12967" width="71.28515625" style="2" customWidth="1"/>
    <col min="12968" max="12968" width="19.140625" style="2" customWidth="1"/>
    <col min="12969" max="12969" width="20.140625" style="2" bestFit="1" customWidth="1"/>
    <col min="12970" max="12970" width="18.5703125" style="2" bestFit="1" customWidth="1"/>
    <col min="12971" max="12971" width="17" style="2" bestFit="1" customWidth="1"/>
    <col min="12972" max="12972" width="17.5703125" style="2" bestFit="1" customWidth="1"/>
    <col min="12973" max="13219" width="11.42578125" style="2"/>
    <col min="13220" max="13220" width="11" style="2" customWidth="1"/>
    <col min="13221" max="13221" width="18.5703125" style="2" customWidth="1"/>
    <col min="13222" max="13222" width="4.42578125" style="2" customWidth="1"/>
    <col min="13223" max="13223" width="71.28515625" style="2" customWidth="1"/>
    <col min="13224" max="13224" width="19.140625" style="2" customWidth="1"/>
    <col min="13225" max="13225" width="20.140625" style="2" bestFit="1" customWidth="1"/>
    <col min="13226" max="13226" width="18.5703125" style="2" bestFit="1" customWidth="1"/>
    <col min="13227" max="13227" width="17" style="2" bestFit="1" customWidth="1"/>
    <col min="13228" max="13228" width="17.5703125" style="2" bestFit="1" customWidth="1"/>
    <col min="13229" max="13475" width="11.42578125" style="2"/>
    <col min="13476" max="13476" width="11" style="2" customWidth="1"/>
    <col min="13477" max="13477" width="18.5703125" style="2" customWidth="1"/>
    <col min="13478" max="13478" width="4.42578125" style="2" customWidth="1"/>
    <col min="13479" max="13479" width="71.28515625" style="2" customWidth="1"/>
    <col min="13480" max="13480" width="19.140625" style="2" customWidth="1"/>
    <col min="13481" max="13481" width="20.140625" style="2" bestFit="1" customWidth="1"/>
    <col min="13482" max="13482" width="18.5703125" style="2" bestFit="1" customWidth="1"/>
    <col min="13483" max="13483" width="17" style="2" bestFit="1" customWidth="1"/>
    <col min="13484" max="13484" width="17.5703125" style="2" bestFit="1" customWidth="1"/>
    <col min="13485" max="13731" width="11.42578125" style="2"/>
    <col min="13732" max="13732" width="11" style="2" customWidth="1"/>
    <col min="13733" max="13733" width="18.5703125" style="2" customWidth="1"/>
    <col min="13734" max="13734" width="4.42578125" style="2" customWidth="1"/>
    <col min="13735" max="13735" width="71.28515625" style="2" customWidth="1"/>
    <col min="13736" max="13736" width="19.140625" style="2" customWidth="1"/>
    <col min="13737" max="13737" width="20.140625" style="2" bestFit="1" customWidth="1"/>
    <col min="13738" max="13738" width="18.5703125" style="2" bestFit="1" customWidth="1"/>
    <col min="13739" max="13739" width="17" style="2" bestFit="1" customWidth="1"/>
    <col min="13740" max="13740" width="17.5703125" style="2" bestFit="1" customWidth="1"/>
    <col min="13741" max="13987" width="11.42578125" style="2"/>
    <col min="13988" max="13988" width="11" style="2" customWidth="1"/>
    <col min="13989" max="13989" width="18.5703125" style="2" customWidth="1"/>
    <col min="13990" max="13990" width="4.42578125" style="2" customWidth="1"/>
    <col min="13991" max="13991" width="71.28515625" style="2" customWidth="1"/>
    <col min="13992" max="13992" width="19.140625" style="2" customWidth="1"/>
    <col min="13993" max="13993" width="20.140625" style="2" bestFit="1" customWidth="1"/>
    <col min="13994" max="13994" width="18.5703125" style="2" bestFit="1" customWidth="1"/>
    <col min="13995" max="13995" width="17" style="2" bestFit="1" customWidth="1"/>
    <col min="13996" max="13996" width="17.5703125" style="2" bestFit="1" customWidth="1"/>
    <col min="13997" max="14243" width="11.42578125" style="2"/>
    <col min="14244" max="14244" width="11" style="2" customWidth="1"/>
    <col min="14245" max="14245" width="18.5703125" style="2" customWidth="1"/>
    <col min="14246" max="14246" width="4.42578125" style="2" customWidth="1"/>
    <col min="14247" max="14247" width="71.28515625" style="2" customWidth="1"/>
    <col min="14248" max="14248" width="19.140625" style="2" customWidth="1"/>
    <col min="14249" max="14249" width="20.140625" style="2" bestFit="1" customWidth="1"/>
    <col min="14250" max="14250" width="18.5703125" style="2" bestFit="1" customWidth="1"/>
    <col min="14251" max="14251" width="17" style="2" bestFit="1" customWidth="1"/>
    <col min="14252" max="14252" width="17.5703125" style="2" bestFit="1" customWidth="1"/>
    <col min="14253" max="14499" width="11.42578125" style="2"/>
    <col min="14500" max="14500" width="11" style="2" customWidth="1"/>
    <col min="14501" max="14501" width="18.5703125" style="2" customWidth="1"/>
    <col min="14502" max="14502" width="4.42578125" style="2" customWidth="1"/>
    <col min="14503" max="14503" width="71.28515625" style="2" customWidth="1"/>
    <col min="14504" max="14504" width="19.140625" style="2" customWidth="1"/>
    <col min="14505" max="14505" width="20.140625" style="2" bestFit="1" customWidth="1"/>
    <col min="14506" max="14506" width="18.5703125" style="2" bestFit="1" customWidth="1"/>
    <col min="14507" max="14507" width="17" style="2" bestFit="1" customWidth="1"/>
    <col min="14508" max="14508" width="17.5703125" style="2" bestFit="1" customWidth="1"/>
    <col min="14509" max="14755" width="11.42578125" style="2"/>
    <col min="14756" max="14756" width="11" style="2" customWidth="1"/>
    <col min="14757" max="14757" width="18.5703125" style="2" customWidth="1"/>
    <col min="14758" max="14758" width="4.42578125" style="2" customWidth="1"/>
    <col min="14759" max="14759" width="71.28515625" style="2" customWidth="1"/>
    <col min="14760" max="14760" width="19.140625" style="2" customWidth="1"/>
    <col min="14761" max="14761" width="20.140625" style="2" bestFit="1" customWidth="1"/>
    <col min="14762" max="14762" width="18.5703125" style="2" bestFit="1" customWidth="1"/>
    <col min="14763" max="14763" width="17" style="2" bestFit="1" customWidth="1"/>
    <col min="14764" max="14764" width="17.5703125" style="2" bestFit="1" customWidth="1"/>
    <col min="14765" max="15011" width="11.42578125" style="2"/>
    <col min="15012" max="15012" width="11" style="2" customWidth="1"/>
    <col min="15013" max="15013" width="18.5703125" style="2" customWidth="1"/>
    <col min="15014" max="15014" width="4.42578125" style="2" customWidth="1"/>
    <col min="15015" max="15015" width="71.28515625" style="2" customWidth="1"/>
    <col min="15016" max="15016" width="19.140625" style="2" customWidth="1"/>
    <col min="15017" max="15017" width="20.140625" style="2" bestFit="1" customWidth="1"/>
    <col min="15018" max="15018" width="18.5703125" style="2" bestFit="1" customWidth="1"/>
    <col min="15019" max="15019" width="17" style="2" bestFit="1" customWidth="1"/>
    <col min="15020" max="15020" width="17.5703125" style="2" bestFit="1" customWidth="1"/>
    <col min="15021" max="15267" width="11.42578125" style="2"/>
    <col min="15268" max="15268" width="11" style="2" customWidth="1"/>
    <col min="15269" max="15269" width="18.5703125" style="2" customWidth="1"/>
    <col min="15270" max="15270" width="4.42578125" style="2" customWidth="1"/>
    <col min="15271" max="15271" width="71.28515625" style="2" customWidth="1"/>
    <col min="15272" max="15272" width="19.140625" style="2" customWidth="1"/>
    <col min="15273" max="15273" width="20.140625" style="2" bestFit="1" customWidth="1"/>
    <col min="15274" max="15274" width="18.5703125" style="2" bestFit="1" customWidth="1"/>
    <col min="15275" max="15275" width="17" style="2" bestFit="1" customWidth="1"/>
    <col min="15276" max="15276" width="17.5703125" style="2" bestFit="1" customWidth="1"/>
    <col min="15277" max="15523" width="11.42578125" style="2"/>
    <col min="15524" max="15524" width="11" style="2" customWidth="1"/>
    <col min="15525" max="15525" width="18.5703125" style="2" customWidth="1"/>
    <col min="15526" max="15526" width="4.42578125" style="2" customWidth="1"/>
    <col min="15527" max="15527" width="71.28515625" style="2" customWidth="1"/>
    <col min="15528" max="15528" width="19.140625" style="2" customWidth="1"/>
    <col min="15529" max="15529" width="20.140625" style="2" bestFit="1" customWidth="1"/>
    <col min="15530" max="15530" width="18.5703125" style="2" bestFit="1" customWidth="1"/>
    <col min="15531" max="15531" width="17" style="2" bestFit="1" customWidth="1"/>
    <col min="15532" max="15532" width="17.5703125" style="2" bestFit="1" customWidth="1"/>
    <col min="15533" max="15779" width="11.42578125" style="2"/>
    <col min="15780" max="15780" width="11" style="2" customWidth="1"/>
    <col min="15781" max="15781" width="18.5703125" style="2" customWidth="1"/>
    <col min="15782" max="15782" width="4.42578125" style="2" customWidth="1"/>
    <col min="15783" max="15783" width="71.28515625" style="2" customWidth="1"/>
    <col min="15784" max="15784" width="19.140625" style="2" customWidth="1"/>
    <col min="15785" max="15785" width="20.140625" style="2" bestFit="1" customWidth="1"/>
    <col min="15786" max="15786" width="18.5703125" style="2" bestFit="1" customWidth="1"/>
    <col min="15787" max="15787" width="17" style="2" bestFit="1" customWidth="1"/>
    <col min="15788" max="15788" width="17.5703125" style="2" bestFit="1" customWidth="1"/>
    <col min="15789" max="16035" width="11.42578125" style="2"/>
    <col min="16036" max="16036" width="11" style="2" customWidth="1"/>
    <col min="16037" max="16037" width="18.5703125" style="2" customWidth="1"/>
    <col min="16038" max="16038" width="4.42578125" style="2" customWidth="1"/>
    <col min="16039" max="16039" width="71.28515625" style="2" customWidth="1"/>
    <col min="16040" max="16040" width="19.140625" style="2" customWidth="1"/>
    <col min="16041" max="16041" width="20.140625" style="2" bestFit="1" customWidth="1"/>
    <col min="16042" max="16042" width="18.5703125" style="2" bestFit="1" customWidth="1"/>
    <col min="16043" max="16043" width="17" style="2" bestFit="1" customWidth="1"/>
    <col min="16044" max="16044" width="17.5703125" style="2" bestFit="1" customWidth="1"/>
    <col min="16045" max="16291" width="11.42578125" style="2"/>
    <col min="16292" max="16297" width="11.42578125" style="2" customWidth="1"/>
    <col min="16298" max="16332" width="11.42578125" style="2"/>
    <col min="16333" max="16336" width="11.5703125" style="2" customWidth="1"/>
    <col min="16337" max="16377" width="11.42578125" style="2"/>
    <col min="16378" max="16383" width="11.5703125" style="2" customWidth="1"/>
    <col min="16384" max="16384" width="11.5703125" style="2"/>
  </cols>
  <sheetData>
    <row r="1" spans="1:10" x14ac:dyDescent="0.25">
      <c r="A1" s="36" t="s">
        <v>0</v>
      </c>
      <c r="B1" s="36"/>
      <c r="C1" s="36"/>
      <c r="D1" s="36"/>
      <c r="E1" s="36"/>
      <c r="F1" s="36"/>
      <c r="G1" s="36"/>
    </row>
    <row r="2" spans="1:10" x14ac:dyDescent="0.2">
      <c r="A2" s="37" t="s">
        <v>1</v>
      </c>
      <c r="B2" s="37"/>
      <c r="C2" s="37"/>
      <c r="D2" s="37"/>
      <c r="E2" s="37"/>
      <c r="F2" s="37"/>
      <c r="G2" s="37"/>
    </row>
    <row r="3" spans="1:10" x14ac:dyDescent="0.25">
      <c r="A3" s="38" t="s">
        <v>415</v>
      </c>
      <c r="B3" s="38"/>
      <c r="C3" s="38"/>
      <c r="D3" s="38"/>
      <c r="E3" s="38"/>
      <c r="F3" s="38"/>
      <c r="G3" s="38"/>
    </row>
    <row r="4" spans="1:10" x14ac:dyDescent="0.25">
      <c r="A4" s="39" t="s">
        <v>2</v>
      </c>
      <c r="B4" s="39"/>
      <c r="C4" s="39"/>
      <c r="D4" s="39"/>
      <c r="E4" s="39"/>
      <c r="F4" s="39"/>
      <c r="G4" s="39"/>
    </row>
    <row r="5" spans="1:10" x14ac:dyDescent="0.25">
      <c r="A5" s="24"/>
    </row>
    <row r="6" spans="1:10" ht="21.75" customHeight="1" x14ac:dyDescent="0.25">
      <c r="A6" s="40" t="s">
        <v>3</v>
      </c>
      <c r="B6" s="42" t="s">
        <v>4</v>
      </c>
      <c r="C6" s="42" t="s">
        <v>5</v>
      </c>
      <c r="D6" s="42" t="s">
        <v>6</v>
      </c>
      <c r="E6" s="42" t="s">
        <v>7</v>
      </c>
      <c r="F6" s="42" t="s">
        <v>8</v>
      </c>
      <c r="G6" s="34" t="s">
        <v>9</v>
      </c>
    </row>
    <row r="7" spans="1:10" s="1" customFormat="1" ht="30.75" customHeight="1" x14ac:dyDescent="0.25">
      <c r="A7" s="41"/>
      <c r="B7" s="43"/>
      <c r="C7" s="43"/>
      <c r="D7" s="43"/>
      <c r="E7" s="43"/>
      <c r="F7" s="43"/>
      <c r="G7" s="35"/>
    </row>
    <row r="8" spans="1:10" s="1" customFormat="1" x14ac:dyDescent="0.25">
      <c r="A8" s="3" t="s">
        <v>10</v>
      </c>
      <c r="B8" s="4">
        <f>B9+B326+B424</f>
        <v>98935474315</v>
      </c>
      <c r="C8" s="4">
        <f>C9+C326+C424</f>
        <v>4666329341.8500004</v>
      </c>
      <c r="D8" s="4">
        <f>D9+D326+D418+D424</f>
        <v>399700318.00999999</v>
      </c>
      <c r="E8" s="4">
        <f>E9+E326+E418+E424</f>
        <v>104001503974.86</v>
      </c>
      <c r="F8" s="4">
        <f>F9+F326+F424</f>
        <v>54619138692.089996</v>
      </c>
      <c r="G8" s="4">
        <f t="shared" ref="G8:G73" si="0">IF(F8=0,0,IF(E8=0,100,F8/E8*100))</f>
        <v>52.517643115327381</v>
      </c>
      <c r="H8" s="26"/>
      <c r="I8" s="26"/>
      <c r="J8" s="26"/>
    </row>
    <row r="9" spans="1:10" s="1" customFormat="1" x14ac:dyDescent="0.25">
      <c r="A9" s="3" t="s">
        <v>11</v>
      </c>
      <c r="B9" s="4">
        <f>B10+B41+B46+B280+B289+B323+B418</f>
        <v>8495949160</v>
      </c>
      <c r="C9" s="4">
        <f>C10+C41+C46+C280+C289+C323+C418</f>
        <v>4886586.0199999996</v>
      </c>
      <c r="D9" s="4">
        <f>D10+D41+D46+D280+D289+D323</f>
        <v>14448502.09</v>
      </c>
      <c r="E9" s="4">
        <f>E10+E41+E46+E280+E289+E323</f>
        <v>8499511282.0900002</v>
      </c>
      <c r="F9" s="4">
        <f>F10+F41+F46+F280+F289+F323+F418</f>
        <v>4387349019.4299994</v>
      </c>
      <c r="G9" s="4">
        <f>IF(F9=0,0,IF(E9=0,100,F9/E9*100))</f>
        <v>51.618838705172763</v>
      </c>
      <c r="H9" s="26">
        <f>+F9-[1]EAID!$D$11</f>
        <v>0</v>
      </c>
      <c r="I9" s="26"/>
      <c r="J9" s="26"/>
    </row>
    <row r="10" spans="1:10" s="1" customFormat="1" x14ac:dyDescent="0.25">
      <c r="A10" s="3" t="s">
        <v>12</v>
      </c>
      <c r="B10" s="4">
        <f>B11+B13+B19+B22+B37</f>
        <v>4196927572</v>
      </c>
      <c r="C10" s="44">
        <f t="shared" ref="C10:F10" si="1">C11+C13+C19+C22+C37</f>
        <v>0</v>
      </c>
      <c r="D10" s="44">
        <f t="shared" si="1"/>
        <v>3869264.63</v>
      </c>
      <c r="E10" s="4">
        <f t="shared" si="1"/>
        <v>4200796836.6300001</v>
      </c>
      <c r="F10" s="4">
        <f t="shared" si="1"/>
        <v>2148164736.2199998</v>
      </c>
      <c r="G10" s="4">
        <f t="shared" si="0"/>
        <v>51.137077553679532</v>
      </c>
      <c r="I10" s="26"/>
      <c r="J10" s="26"/>
    </row>
    <row r="11" spans="1:10" s="1" customFormat="1" x14ac:dyDescent="0.25">
      <c r="A11" s="3" t="s">
        <v>13</v>
      </c>
      <c r="B11" s="4">
        <f>SUM(B12)</f>
        <v>6556017</v>
      </c>
      <c r="C11" s="44">
        <f t="shared" ref="C11:E11" si="2">SUM(C12)</f>
        <v>0</v>
      </c>
      <c r="D11" s="44">
        <f t="shared" si="2"/>
        <v>0</v>
      </c>
      <c r="E11" s="4">
        <f t="shared" si="2"/>
        <v>6556017</v>
      </c>
      <c r="F11" s="4">
        <f>SUM(F12)</f>
        <v>3848125.51</v>
      </c>
      <c r="G11" s="4">
        <f t="shared" si="0"/>
        <v>58.6960880363794</v>
      </c>
      <c r="I11" s="26"/>
      <c r="J11" s="26"/>
    </row>
    <row r="12" spans="1:10" x14ac:dyDescent="0.25">
      <c r="A12" s="5" t="s">
        <v>14</v>
      </c>
      <c r="B12" s="6">
        <v>6556017</v>
      </c>
      <c r="C12" s="45">
        <v>0</v>
      </c>
      <c r="D12" s="45">
        <v>0</v>
      </c>
      <c r="E12" s="8">
        <f>+B12+C12+D12</f>
        <v>6556017</v>
      </c>
      <c r="F12" s="6">
        <v>3848125.51</v>
      </c>
      <c r="G12" s="8">
        <f t="shared" si="0"/>
        <v>58.6960880363794</v>
      </c>
      <c r="I12" s="26"/>
      <c r="J12" s="26"/>
    </row>
    <row r="13" spans="1:10" s="1" customFormat="1" ht="24" x14ac:dyDescent="0.25">
      <c r="A13" s="9" t="s">
        <v>15</v>
      </c>
      <c r="B13" s="10">
        <f>SUM(B14:B18)</f>
        <v>194736344</v>
      </c>
      <c r="C13" s="46">
        <f t="shared" ref="C13:F13" si="3">SUM(C14:C18)</f>
        <v>0</v>
      </c>
      <c r="D13" s="10">
        <f t="shared" si="3"/>
        <v>3869264.63</v>
      </c>
      <c r="E13" s="10">
        <f t="shared" si="3"/>
        <v>198605608.63</v>
      </c>
      <c r="F13" s="10">
        <f t="shared" si="3"/>
        <v>88484196.569999993</v>
      </c>
      <c r="G13" s="4">
        <f t="shared" si="0"/>
        <v>44.552717911831508</v>
      </c>
      <c r="I13" s="26"/>
      <c r="J13" s="26"/>
    </row>
    <row r="14" spans="1:10" x14ac:dyDescent="0.25">
      <c r="A14" s="11" t="s">
        <v>16</v>
      </c>
      <c r="B14" s="12">
        <v>65879631</v>
      </c>
      <c r="C14" s="45">
        <v>0</v>
      </c>
      <c r="D14" s="45">
        <v>0</v>
      </c>
      <c r="E14" s="8">
        <f>+B14+C14+D14</f>
        <v>65879631</v>
      </c>
      <c r="F14" s="6">
        <v>32728113.670000002</v>
      </c>
      <c r="G14" s="8">
        <f t="shared" si="0"/>
        <v>49.67865358869421</v>
      </c>
      <c r="I14" s="26"/>
      <c r="J14" s="26"/>
    </row>
    <row r="15" spans="1:10" x14ac:dyDescent="0.25">
      <c r="A15" s="11" t="s">
        <v>17</v>
      </c>
      <c r="B15" s="12">
        <v>40654824</v>
      </c>
      <c r="C15" s="45">
        <v>0</v>
      </c>
      <c r="D15" s="7">
        <v>3869264.63</v>
      </c>
      <c r="E15" s="8">
        <f>+B15+C15+D15</f>
        <v>44524088.630000003</v>
      </c>
      <c r="F15" s="6">
        <v>19160060.649999999</v>
      </c>
      <c r="G15" s="8">
        <f t="shared" si="0"/>
        <v>43.033021538570225</v>
      </c>
      <c r="I15" s="26"/>
      <c r="J15" s="26"/>
    </row>
    <row r="16" spans="1:10" x14ac:dyDescent="0.25">
      <c r="A16" s="11" t="s">
        <v>18</v>
      </c>
      <c r="B16" s="12">
        <v>42502525</v>
      </c>
      <c r="C16" s="45">
        <v>0</v>
      </c>
      <c r="D16" s="45">
        <v>0</v>
      </c>
      <c r="E16" s="8">
        <f>+B16+C16+D16</f>
        <v>42502525</v>
      </c>
      <c r="F16" s="6">
        <v>19163815.780000001</v>
      </c>
      <c r="G16" s="8">
        <f t="shared" si="0"/>
        <v>45.088652450648524</v>
      </c>
      <c r="I16" s="26"/>
      <c r="J16" s="26"/>
    </row>
    <row r="17" spans="1:10" x14ac:dyDescent="0.25">
      <c r="A17" s="11" t="s">
        <v>19</v>
      </c>
      <c r="B17" s="12">
        <v>25654380</v>
      </c>
      <c r="C17" s="45">
        <v>0</v>
      </c>
      <c r="D17" s="45">
        <v>0</v>
      </c>
      <c r="E17" s="8">
        <f>+B17+C17+D17</f>
        <v>25654380</v>
      </c>
      <c r="F17" s="6">
        <v>13846879.470000001</v>
      </c>
      <c r="G17" s="8">
        <f t="shared" si="0"/>
        <v>53.974718819944201</v>
      </c>
      <c r="I17" s="26"/>
      <c r="J17" s="26"/>
    </row>
    <row r="18" spans="1:10" x14ac:dyDescent="0.25">
      <c r="A18" s="11" t="s">
        <v>20</v>
      </c>
      <c r="B18" s="12">
        <v>20044984</v>
      </c>
      <c r="C18" s="45">
        <v>0</v>
      </c>
      <c r="D18" s="45">
        <v>0</v>
      </c>
      <c r="E18" s="8">
        <f>+B18+C18+D18</f>
        <v>20044984</v>
      </c>
      <c r="F18" s="6">
        <v>3585327</v>
      </c>
      <c r="G18" s="8">
        <f t="shared" si="0"/>
        <v>17.886404898103187</v>
      </c>
      <c r="I18" s="26"/>
      <c r="J18" s="26"/>
    </row>
    <row r="19" spans="1:10" s="1" customFormat="1" x14ac:dyDescent="0.25">
      <c r="A19" s="9" t="s">
        <v>21</v>
      </c>
      <c r="B19" s="10">
        <f>SUM(B20:B21)</f>
        <v>3852301540</v>
      </c>
      <c r="C19" s="46">
        <f t="shared" ref="C19:F19" si="4">SUM(C20:C21)</f>
        <v>0</v>
      </c>
      <c r="D19" s="46">
        <f t="shared" si="4"/>
        <v>0</v>
      </c>
      <c r="E19" s="10">
        <f t="shared" si="4"/>
        <v>3852301540</v>
      </c>
      <c r="F19" s="10">
        <f t="shared" si="4"/>
        <v>1973111783.4100001</v>
      </c>
      <c r="G19" s="4">
        <f t="shared" si="0"/>
        <v>51.219037838091985</v>
      </c>
      <c r="I19" s="26"/>
      <c r="J19" s="26"/>
    </row>
    <row r="20" spans="1:10" ht="36" x14ac:dyDescent="0.25">
      <c r="A20" s="11" t="s">
        <v>22</v>
      </c>
      <c r="B20" s="12">
        <v>3852301540</v>
      </c>
      <c r="C20" s="45">
        <v>0</v>
      </c>
      <c r="D20" s="45">
        <v>0</v>
      </c>
      <c r="E20" s="8">
        <f>+B20+C20+D20</f>
        <v>3852301540</v>
      </c>
      <c r="F20" s="6">
        <v>1973086285.74</v>
      </c>
      <c r="G20" s="8">
        <f t="shared" si="0"/>
        <v>51.218375956623582</v>
      </c>
      <c r="I20" s="26"/>
      <c r="J20" s="26"/>
    </row>
    <row r="21" spans="1:10" ht="36" x14ac:dyDescent="0.25">
      <c r="A21" s="11" t="s">
        <v>23</v>
      </c>
      <c r="B21" s="47">
        <v>0</v>
      </c>
      <c r="C21" s="45">
        <v>0</v>
      </c>
      <c r="D21" s="45">
        <v>0</v>
      </c>
      <c r="E21" s="48">
        <f>+B21+C21+D21</f>
        <v>0</v>
      </c>
      <c r="F21" s="6">
        <v>25497.67</v>
      </c>
      <c r="G21" s="8">
        <f t="shared" si="0"/>
        <v>100</v>
      </c>
      <c r="I21" s="26"/>
      <c r="J21" s="26"/>
    </row>
    <row r="22" spans="1:10" s="1" customFormat="1" x14ac:dyDescent="0.25">
      <c r="A22" s="9" t="s">
        <v>24</v>
      </c>
      <c r="B22" s="10">
        <f>SUM(B23+B29+B31)</f>
        <v>143333671</v>
      </c>
      <c r="C22" s="46">
        <f t="shared" ref="C22:F22" si="5">SUM(C23+C29+C31)</f>
        <v>0</v>
      </c>
      <c r="D22" s="46">
        <f t="shared" si="5"/>
        <v>0</v>
      </c>
      <c r="E22" s="10">
        <f t="shared" si="5"/>
        <v>143333671</v>
      </c>
      <c r="F22" s="10">
        <f t="shared" si="5"/>
        <v>82702994.25</v>
      </c>
      <c r="G22" s="4">
        <f t="shared" si="0"/>
        <v>57.699627500644979</v>
      </c>
      <c r="I22" s="26"/>
      <c r="J22" s="26"/>
    </row>
    <row r="23" spans="1:10" s="1" customFormat="1" x14ac:dyDescent="0.25">
      <c r="A23" s="9" t="s">
        <v>25</v>
      </c>
      <c r="B23" s="10">
        <f>SUM(B24:B28)</f>
        <v>47685603</v>
      </c>
      <c r="C23" s="46">
        <f t="shared" ref="C23:F23" si="6">SUM(C24:C28)</f>
        <v>0</v>
      </c>
      <c r="D23" s="46">
        <f t="shared" si="6"/>
        <v>0</v>
      </c>
      <c r="E23" s="10">
        <f t="shared" si="6"/>
        <v>47685603</v>
      </c>
      <c r="F23" s="10">
        <f t="shared" si="6"/>
        <v>10423916.799999999</v>
      </c>
      <c r="G23" s="4">
        <f t="shared" si="0"/>
        <v>21.859672824101644</v>
      </c>
      <c r="I23" s="26"/>
      <c r="J23" s="26"/>
    </row>
    <row r="24" spans="1:10" ht="24" x14ac:dyDescent="0.25">
      <c r="A24" s="11" t="s">
        <v>26</v>
      </c>
      <c r="B24" s="12">
        <v>36526680.729999997</v>
      </c>
      <c r="C24" s="45">
        <v>0</v>
      </c>
      <c r="D24" s="45">
        <v>0</v>
      </c>
      <c r="E24" s="8">
        <f>+B24+C24+D24</f>
        <v>36526680.729999997</v>
      </c>
      <c r="F24" s="6">
        <v>394155.43</v>
      </c>
      <c r="G24" s="8">
        <f t="shared" si="0"/>
        <v>1.0790890990439033</v>
      </c>
      <c r="I24" s="26"/>
      <c r="J24" s="26"/>
    </row>
    <row r="25" spans="1:10" x14ac:dyDescent="0.25">
      <c r="A25" s="11" t="s">
        <v>27</v>
      </c>
      <c r="B25" s="12">
        <v>5785195.9900000002</v>
      </c>
      <c r="C25" s="45">
        <v>0</v>
      </c>
      <c r="D25" s="45">
        <v>0</v>
      </c>
      <c r="E25" s="8">
        <f>+B25+C25+D25</f>
        <v>5785195.9900000002</v>
      </c>
      <c r="F25" s="6">
        <v>59058.5</v>
      </c>
      <c r="G25" s="8">
        <f t="shared" si="0"/>
        <v>1.0208556477962987</v>
      </c>
      <c r="I25" s="26"/>
      <c r="J25" s="26"/>
    </row>
    <row r="26" spans="1:10" x14ac:dyDescent="0.25">
      <c r="A26" s="11" t="s">
        <v>28</v>
      </c>
      <c r="B26" s="47">
        <v>0</v>
      </c>
      <c r="C26" s="45">
        <v>0</v>
      </c>
      <c r="D26" s="45">
        <v>0</v>
      </c>
      <c r="E26" s="48">
        <f>+B26+C26+D26</f>
        <v>0</v>
      </c>
      <c r="F26" s="8">
        <v>9954992.0800000001</v>
      </c>
      <c r="G26" s="8">
        <f t="shared" si="0"/>
        <v>100</v>
      </c>
      <c r="I26" s="26"/>
      <c r="J26" s="26"/>
    </row>
    <row r="27" spans="1:10" ht="24" x14ac:dyDescent="0.25">
      <c r="A27" s="11" t="s">
        <v>29</v>
      </c>
      <c r="B27" s="12">
        <v>1224040.24</v>
      </c>
      <c r="C27" s="45">
        <v>0</v>
      </c>
      <c r="D27" s="45">
        <v>0</v>
      </c>
      <c r="E27" s="8">
        <f>+B27+C27+D27</f>
        <v>1224040.24</v>
      </c>
      <c r="F27" s="6">
        <v>4556.53</v>
      </c>
      <c r="G27" s="8">
        <f t="shared" si="0"/>
        <v>0.37225328474495251</v>
      </c>
      <c r="I27" s="26"/>
      <c r="J27" s="26"/>
    </row>
    <row r="28" spans="1:10" ht="24" x14ac:dyDescent="0.25">
      <c r="A28" s="11" t="s">
        <v>30</v>
      </c>
      <c r="B28" s="12">
        <v>4149686.04</v>
      </c>
      <c r="C28" s="45">
        <v>0</v>
      </c>
      <c r="D28" s="45">
        <v>0</v>
      </c>
      <c r="E28" s="8">
        <f>+B28+C28+D28</f>
        <v>4149686.04</v>
      </c>
      <c r="F28" s="6">
        <v>11154.26</v>
      </c>
      <c r="G28" s="8">
        <f t="shared" si="0"/>
        <v>0.26879768475207344</v>
      </c>
      <c r="I28" s="26"/>
      <c r="J28" s="26"/>
    </row>
    <row r="29" spans="1:10" s="1" customFormat="1" x14ac:dyDescent="0.25">
      <c r="A29" s="9" t="s">
        <v>31</v>
      </c>
      <c r="B29" s="10">
        <f>SUM(B30:B30)</f>
        <v>95648068</v>
      </c>
      <c r="C29" s="46">
        <f t="shared" ref="C29:F29" si="7">SUM(C30:C30)</f>
        <v>0</v>
      </c>
      <c r="D29" s="46">
        <f t="shared" si="7"/>
        <v>0</v>
      </c>
      <c r="E29" s="10">
        <f t="shared" si="7"/>
        <v>95648068</v>
      </c>
      <c r="F29" s="10">
        <f t="shared" si="7"/>
        <v>70222617.620000005</v>
      </c>
      <c r="G29" s="4">
        <f t="shared" si="0"/>
        <v>73.41770627295891</v>
      </c>
      <c r="I29" s="26"/>
      <c r="J29" s="26"/>
    </row>
    <row r="30" spans="1:10" ht="24" x14ac:dyDescent="0.25">
      <c r="A30" s="13" t="s">
        <v>32</v>
      </c>
      <c r="B30" s="14">
        <v>95648068</v>
      </c>
      <c r="C30" s="45">
        <v>0</v>
      </c>
      <c r="D30" s="45">
        <v>0</v>
      </c>
      <c r="E30" s="8">
        <f>+B30+C30+D30</f>
        <v>95648068</v>
      </c>
      <c r="F30" s="8">
        <v>70222617.620000005</v>
      </c>
      <c r="G30" s="8">
        <f t="shared" si="0"/>
        <v>73.41770627295891</v>
      </c>
      <c r="I30" s="26"/>
      <c r="J30" s="26"/>
    </row>
    <row r="31" spans="1:10" x14ac:dyDescent="0.25">
      <c r="A31" s="9" t="s">
        <v>33</v>
      </c>
      <c r="B31" s="46">
        <f>SUM(B32:B36)</f>
        <v>0</v>
      </c>
      <c r="C31" s="46">
        <f t="shared" ref="C31:F31" si="8">SUM(C32:C36)</f>
        <v>0</v>
      </c>
      <c r="D31" s="46">
        <f t="shared" si="8"/>
        <v>0</v>
      </c>
      <c r="E31" s="46">
        <f t="shared" si="8"/>
        <v>0</v>
      </c>
      <c r="F31" s="10">
        <f t="shared" si="8"/>
        <v>2056459.83</v>
      </c>
      <c r="G31" s="4">
        <f t="shared" si="0"/>
        <v>100</v>
      </c>
      <c r="I31" s="26"/>
      <c r="J31" s="26"/>
    </row>
    <row r="32" spans="1:10" ht="24" x14ac:dyDescent="0.25">
      <c r="A32" s="13" t="s">
        <v>34</v>
      </c>
      <c r="B32" s="49">
        <v>0</v>
      </c>
      <c r="C32" s="45">
        <v>0</v>
      </c>
      <c r="D32" s="45">
        <v>0</v>
      </c>
      <c r="E32" s="48">
        <f>+B32+C32+D32</f>
        <v>0</v>
      </c>
      <c r="F32" s="8">
        <v>80835.88</v>
      </c>
      <c r="G32" s="8">
        <f t="shared" si="0"/>
        <v>100</v>
      </c>
      <c r="I32" s="26"/>
      <c r="J32" s="26"/>
    </row>
    <row r="33" spans="1:10" x14ac:dyDescent="0.25">
      <c r="A33" s="13" t="s">
        <v>35</v>
      </c>
      <c r="B33" s="49">
        <v>0</v>
      </c>
      <c r="C33" s="45">
        <v>0</v>
      </c>
      <c r="D33" s="45">
        <v>0</v>
      </c>
      <c r="E33" s="48">
        <f>+B33+C33+D33</f>
        <v>0</v>
      </c>
      <c r="F33" s="8">
        <v>12605.76</v>
      </c>
      <c r="G33" s="8">
        <f t="shared" si="0"/>
        <v>100</v>
      </c>
      <c r="I33" s="26"/>
      <c r="J33" s="26"/>
    </row>
    <row r="34" spans="1:10" ht="24" x14ac:dyDescent="0.25">
      <c r="A34" s="13" t="s">
        <v>36</v>
      </c>
      <c r="B34" s="49">
        <v>0</v>
      </c>
      <c r="C34" s="45">
        <v>0</v>
      </c>
      <c r="D34" s="45">
        <v>0</v>
      </c>
      <c r="E34" s="48">
        <f>+B34+C34+D34</f>
        <v>0</v>
      </c>
      <c r="F34" s="8">
        <v>1957403.87</v>
      </c>
      <c r="G34" s="8">
        <f t="shared" si="0"/>
        <v>100</v>
      </c>
      <c r="I34" s="26"/>
      <c r="J34" s="26"/>
    </row>
    <row r="35" spans="1:10" ht="24" x14ac:dyDescent="0.25">
      <c r="A35" s="13" t="s">
        <v>37</v>
      </c>
      <c r="B35" s="49">
        <v>0</v>
      </c>
      <c r="C35" s="45">
        <v>0</v>
      </c>
      <c r="D35" s="45">
        <v>0</v>
      </c>
      <c r="E35" s="48">
        <f>+B35+C35+D35</f>
        <v>0</v>
      </c>
      <c r="F35" s="8">
        <v>1299.24</v>
      </c>
      <c r="G35" s="8">
        <f t="shared" si="0"/>
        <v>100</v>
      </c>
      <c r="I35" s="26"/>
      <c r="J35" s="26"/>
    </row>
    <row r="36" spans="1:10" s="1" customFormat="1" ht="24" x14ac:dyDescent="0.25">
      <c r="A36" s="13" t="s">
        <v>38</v>
      </c>
      <c r="B36" s="49">
        <v>0</v>
      </c>
      <c r="C36" s="45">
        <v>0</v>
      </c>
      <c r="D36" s="45">
        <v>0</v>
      </c>
      <c r="E36" s="48">
        <f>+B36+C36+D36</f>
        <v>0</v>
      </c>
      <c r="F36" s="8">
        <v>4315.08</v>
      </c>
      <c r="G36" s="8">
        <f t="shared" si="0"/>
        <v>100</v>
      </c>
      <c r="I36" s="26"/>
      <c r="J36" s="26"/>
    </row>
    <row r="37" spans="1:10" ht="36" x14ac:dyDescent="0.25">
      <c r="A37" s="9" t="s">
        <v>39</v>
      </c>
      <c r="B37" s="46">
        <f>SUM(B38:B40)</f>
        <v>0</v>
      </c>
      <c r="C37" s="46">
        <f t="shared" ref="C37:F37" si="9">SUM(C38:C40)</f>
        <v>0</v>
      </c>
      <c r="D37" s="46">
        <f t="shared" si="9"/>
        <v>0</v>
      </c>
      <c r="E37" s="46">
        <f t="shared" si="9"/>
        <v>0</v>
      </c>
      <c r="F37" s="10">
        <f t="shared" si="9"/>
        <v>17636.48</v>
      </c>
      <c r="G37" s="4">
        <f t="shared" si="0"/>
        <v>100</v>
      </c>
      <c r="I37" s="26"/>
      <c r="J37" s="26"/>
    </row>
    <row r="38" spans="1:10" ht="48" x14ac:dyDescent="0.25">
      <c r="A38" s="13" t="s">
        <v>40</v>
      </c>
      <c r="B38" s="49">
        <v>0</v>
      </c>
      <c r="C38" s="45">
        <v>0</v>
      </c>
      <c r="D38" s="45">
        <v>0</v>
      </c>
      <c r="E38" s="48">
        <f>+B38+C38+D38</f>
        <v>0</v>
      </c>
      <c r="F38" s="8">
        <v>4511.3999999999996</v>
      </c>
      <c r="G38" s="8">
        <f t="shared" si="0"/>
        <v>100</v>
      </c>
      <c r="I38" s="26"/>
      <c r="J38" s="26"/>
    </row>
    <row r="39" spans="1:10" x14ac:dyDescent="0.25">
      <c r="A39" s="13" t="s">
        <v>41</v>
      </c>
      <c r="B39" s="49">
        <v>0</v>
      </c>
      <c r="C39" s="45">
        <v>0</v>
      </c>
      <c r="D39" s="45">
        <v>0</v>
      </c>
      <c r="E39" s="48">
        <f>+B39+C39+D39</f>
        <v>0</v>
      </c>
      <c r="F39" s="8">
        <v>3505.18</v>
      </c>
      <c r="G39" s="8">
        <f t="shared" si="0"/>
        <v>100</v>
      </c>
      <c r="I39" s="26"/>
      <c r="J39" s="26"/>
    </row>
    <row r="40" spans="1:10" s="1" customFormat="1" x14ac:dyDescent="0.25">
      <c r="A40" s="13" t="s">
        <v>42</v>
      </c>
      <c r="B40" s="49">
        <v>0</v>
      </c>
      <c r="C40" s="45">
        <v>0</v>
      </c>
      <c r="D40" s="45">
        <v>0</v>
      </c>
      <c r="E40" s="48">
        <f>+B40+C40+D40</f>
        <v>0</v>
      </c>
      <c r="F40" s="8">
        <v>9619.9</v>
      </c>
      <c r="G40" s="8">
        <f t="shared" si="0"/>
        <v>100</v>
      </c>
      <c r="I40" s="26"/>
      <c r="J40" s="26"/>
    </row>
    <row r="41" spans="1:10" s="1" customFormat="1" x14ac:dyDescent="0.25">
      <c r="A41" s="9" t="s">
        <v>43</v>
      </c>
      <c r="B41" s="46">
        <f t="shared" ref="B41:F42" si="10">+B42</f>
        <v>0</v>
      </c>
      <c r="C41" s="10">
        <f t="shared" si="10"/>
        <v>231718.92</v>
      </c>
      <c r="D41" s="10">
        <f t="shared" si="10"/>
        <v>1119237.46</v>
      </c>
      <c r="E41" s="10">
        <f t="shared" si="10"/>
        <v>1350956.38</v>
      </c>
      <c r="F41" s="10">
        <f t="shared" si="10"/>
        <v>731718.92</v>
      </c>
      <c r="G41" s="4">
        <f t="shared" si="0"/>
        <v>54.163030785642398</v>
      </c>
      <c r="I41" s="26"/>
      <c r="J41" s="26"/>
    </row>
    <row r="42" spans="1:10" s="1" customFormat="1" x14ac:dyDescent="0.25">
      <c r="A42" s="9" t="s">
        <v>44</v>
      </c>
      <c r="B42" s="46">
        <f>+B43</f>
        <v>0</v>
      </c>
      <c r="C42" s="10">
        <f t="shared" si="10"/>
        <v>231718.92</v>
      </c>
      <c r="D42" s="10">
        <f t="shared" si="10"/>
        <v>1119237.46</v>
      </c>
      <c r="E42" s="10">
        <f t="shared" si="10"/>
        <v>1350956.38</v>
      </c>
      <c r="F42" s="10">
        <f t="shared" si="10"/>
        <v>731718.92</v>
      </c>
      <c r="G42" s="4">
        <f t="shared" si="0"/>
        <v>54.163030785642398</v>
      </c>
      <c r="I42" s="26"/>
      <c r="J42" s="26"/>
    </row>
    <row r="43" spans="1:10" x14ac:dyDescent="0.25">
      <c r="A43" s="15" t="s">
        <v>45</v>
      </c>
      <c r="B43" s="44">
        <f>SUM(B44:B45)</f>
        <v>0</v>
      </c>
      <c r="C43" s="4">
        <f t="shared" ref="C43:F43" si="11">SUM(C44:C45)</f>
        <v>231718.92</v>
      </c>
      <c r="D43" s="4">
        <f t="shared" si="11"/>
        <v>1119237.46</v>
      </c>
      <c r="E43" s="4">
        <f t="shared" si="11"/>
        <v>1350956.38</v>
      </c>
      <c r="F43" s="4">
        <f t="shared" si="11"/>
        <v>731718.92</v>
      </c>
      <c r="G43" s="4">
        <f t="shared" si="0"/>
        <v>54.163030785642398</v>
      </c>
      <c r="I43" s="26"/>
      <c r="J43" s="26"/>
    </row>
    <row r="44" spans="1:10" ht="24" x14ac:dyDescent="0.25">
      <c r="A44" s="13" t="s">
        <v>46</v>
      </c>
      <c r="B44" s="49">
        <v>0</v>
      </c>
      <c r="C44" s="45">
        <v>0</v>
      </c>
      <c r="D44" s="7">
        <v>838977.14</v>
      </c>
      <c r="E44" s="8">
        <f>+B44+C44+D44</f>
        <v>838977.14</v>
      </c>
      <c r="F44" s="8">
        <v>500000</v>
      </c>
      <c r="G44" s="8">
        <f t="shared" si="0"/>
        <v>59.596379467502537</v>
      </c>
      <c r="I44" s="26"/>
      <c r="J44" s="26"/>
    </row>
    <row r="45" spans="1:10" x14ac:dyDescent="0.25">
      <c r="A45" s="25" t="s">
        <v>47</v>
      </c>
      <c r="B45" s="49">
        <v>0</v>
      </c>
      <c r="C45" s="7">
        <v>231718.92</v>
      </c>
      <c r="D45" s="7">
        <v>280260.32</v>
      </c>
      <c r="E45" s="8">
        <f>+B45+C45+D45</f>
        <v>511979.24</v>
      </c>
      <c r="F45" s="8">
        <v>231718.92</v>
      </c>
      <c r="G45" s="8">
        <f t="shared" si="0"/>
        <v>45.259436691222092</v>
      </c>
      <c r="I45" s="26"/>
      <c r="J45" s="26"/>
    </row>
    <row r="46" spans="1:10" s="1" customFormat="1" x14ac:dyDescent="0.25">
      <c r="A46" s="16" t="s">
        <v>48</v>
      </c>
      <c r="B46" s="4">
        <f>B47+B203+B274</f>
        <v>3291376452.9999995</v>
      </c>
      <c r="C46" s="44">
        <f t="shared" ref="C46:F46" si="12">C47+C203+C274</f>
        <v>0</v>
      </c>
      <c r="D46" s="44">
        <f t="shared" si="12"/>
        <v>0</v>
      </c>
      <c r="E46" s="4">
        <f>E47+E203+E274</f>
        <v>3291376452.9999995</v>
      </c>
      <c r="F46" s="4">
        <f t="shared" si="12"/>
        <v>2042754761.6500001</v>
      </c>
      <c r="G46" s="4">
        <f t="shared" si="0"/>
        <v>62.063844437730154</v>
      </c>
      <c r="I46" s="26"/>
      <c r="J46" s="26"/>
    </row>
    <row r="47" spans="1:10" s="1" customFormat="1" x14ac:dyDescent="0.25">
      <c r="A47" s="3" t="s">
        <v>49</v>
      </c>
      <c r="B47" s="4">
        <f>B48+B58+B77+B90+B93+B102+B116+B135+B143+B145+B148+B201</f>
        <v>3095183737.9999995</v>
      </c>
      <c r="C47" s="44">
        <f t="shared" ref="C47:F47" si="13">C48+C58+C77+C90+C93+C102+C116+C135+C143+C145+C148+C201</f>
        <v>0</v>
      </c>
      <c r="D47" s="44">
        <f t="shared" si="13"/>
        <v>0</v>
      </c>
      <c r="E47" s="4">
        <f t="shared" si="13"/>
        <v>3095183737.9999995</v>
      </c>
      <c r="F47" s="4">
        <f t="shared" si="13"/>
        <v>1997224174.21</v>
      </c>
      <c r="G47" s="4">
        <f t="shared" si="0"/>
        <v>64.52683728238172</v>
      </c>
      <c r="I47" s="26"/>
      <c r="J47" s="26"/>
    </row>
    <row r="48" spans="1:10" s="1" customFormat="1" ht="24" x14ac:dyDescent="0.25">
      <c r="A48" s="17" t="s">
        <v>50</v>
      </c>
      <c r="B48" s="4">
        <f>SUM(B49:B57)</f>
        <v>9803157</v>
      </c>
      <c r="C48" s="44">
        <f t="shared" ref="C48:F48" si="14">SUM(C49:C57)</f>
        <v>0</v>
      </c>
      <c r="D48" s="44">
        <f t="shared" si="14"/>
        <v>0</v>
      </c>
      <c r="E48" s="4">
        <f t="shared" si="14"/>
        <v>9803157</v>
      </c>
      <c r="F48" s="4">
        <f t="shared" si="14"/>
        <v>4126387</v>
      </c>
      <c r="G48" s="4">
        <f t="shared" si="0"/>
        <v>42.092430020247555</v>
      </c>
      <c r="I48" s="26"/>
      <c r="J48" s="26"/>
    </row>
    <row r="49" spans="1:10" x14ac:dyDescent="0.25">
      <c r="A49" s="11" t="s">
        <v>51</v>
      </c>
      <c r="B49" s="12">
        <v>38869.519999999997</v>
      </c>
      <c r="C49" s="45">
        <v>0</v>
      </c>
      <c r="D49" s="45">
        <v>0</v>
      </c>
      <c r="E49" s="8">
        <f t="shared" ref="E49:E57" si="15">+B49+C49+D49</f>
        <v>38869.519999999997</v>
      </c>
      <c r="F49" s="48">
        <v>0</v>
      </c>
      <c r="G49" s="29">
        <f t="shared" si="0"/>
        <v>0</v>
      </c>
      <c r="I49" s="26"/>
      <c r="J49" s="26"/>
    </row>
    <row r="50" spans="1:10" x14ac:dyDescent="0.25">
      <c r="A50" s="11" t="s">
        <v>52</v>
      </c>
      <c r="B50" s="12">
        <v>43771.1</v>
      </c>
      <c r="C50" s="45">
        <v>0</v>
      </c>
      <c r="D50" s="45">
        <v>0</v>
      </c>
      <c r="E50" s="8">
        <f t="shared" si="15"/>
        <v>43771.1</v>
      </c>
      <c r="F50" s="8">
        <v>4094</v>
      </c>
      <c r="G50" s="8">
        <f t="shared" si="0"/>
        <v>9.353203369346442</v>
      </c>
      <c r="I50" s="26"/>
      <c r="J50" s="26"/>
    </row>
    <row r="51" spans="1:10" ht="24" x14ac:dyDescent="0.25">
      <c r="A51" s="11" t="s">
        <v>53</v>
      </c>
      <c r="B51" s="12">
        <v>490393.12</v>
      </c>
      <c r="C51" s="45">
        <v>0</v>
      </c>
      <c r="D51" s="45">
        <v>0</v>
      </c>
      <c r="E51" s="8">
        <f t="shared" si="15"/>
        <v>490393.12</v>
      </c>
      <c r="F51" s="8">
        <v>369273</v>
      </c>
      <c r="G51" s="8">
        <f t="shared" si="0"/>
        <v>75.301423478371802</v>
      </c>
      <c r="I51" s="26"/>
      <c r="J51" s="26"/>
    </row>
    <row r="52" spans="1:10" ht="24" x14ac:dyDescent="0.25">
      <c r="A52" s="11" t="s">
        <v>54</v>
      </c>
      <c r="B52" s="12">
        <v>5429409.8799999999</v>
      </c>
      <c r="C52" s="45">
        <v>0</v>
      </c>
      <c r="D52" s="45">
        <v>0</v>
      </c>
      <c r="E52" s="8">
        <f t="shared" si="15"/>
        <v>5429409.8799999999</v>
      </c>
      <c r="F52" s="8">
        <v>1383269</v>
      </c>
      <c r="G52" s="8">
        <f t="shared" si="0"/>
        <v>25.47733603785316</v>
      </c>
      <c r="I52" s="26"/>
      <c r="J52" s="26"/>
    </row>
    <row r="53" spans="1:10" ht="24" x14ac:dyDescent="0.25">
      <c r="A53" s="11" t="s">
        <v>55</v>
      </c>
      <c r="B53" s="12">
        <v>425604.06</v>
      </c>
      <c r="C53" s="45">
        <v>0</v>
      </c>
      <c r="D53" s="45">
        <v>0</v>
      </c>
      <c r="E53" s="8">
        <f t="shared" si="15"/>
        <v>425604.06</v>
      </c>
      <c r="F53" s="8">
        <v>169442</v>
      </c>
      <c r="G53" s="8">
        <f t="shared" si="0"/>
        <v>39.812120213326914</v>
      </c>
      <c r="I53" s="26"/>
      <c r="J53" s="26"/>
    </row>
    <row r="54" spans="1:10" x14ac:dyDescent="0.25">
      <c r="A54" s="11" t="s">
        <v>56</v>
      </c>
      <c r="B54" s="12">
        <v>384695.49</v>
      </c>
      <c r="C54" s="45">
        <v>0</v>
      </c>
      <c r="D54" s="45">
        <v>0</v>
      </c>
      <c r="E54" s="8">
        <f t="shared" si="15"/>
        <v>384695.49</v>
      </c>
      <c r="F54" s="8">
        <v>196800</v>
      </c>
      <c r="G54" s="8">
        <f t="shared" si="0"/>
        <v>51.157345255074347</v>
      </c>
      <c r="I54" s="26"/>
      <c r="J54" s="26"/>
    </row>
    <row r="55" spans="1:10" ht="24" x14ac:dyDescent="0.25">
      <c r="A55" s="11" t="s">
        <v>57</v>
      </c>
      <c r="B55" s="12">
        <v>612981.6</v>
      </c>
      <c r="C55" s="45">
        <v>0</v>
      </c>
      <c r="D55" s="45">
        <v>0</v>
      </c>
      <c r="E55" s="8">
        <f t="shared" si="15"/>
        <v>612981.6</v>
      </c>
      <c r="F55" s="8">
        <v>218633</v>
      </c>
      <c r="G55" s="8">
        <f t="shared" si="0"/>
        <v>35.667139111516562</v>
      </c>
      <c r="I55" s="26"/>
      <c r="J55" s="26"/>
    </row>
    <row r="56" spans="1:10" s="1" customFormat="1" ht="24" x14ac:dyDescent="0.25">
      <c r="A56" s="11" t="s">
        <v>58</v>
      </c>
      <c r="B56" s="12">
        <v>1395969.56</v>
      </c>
      <c r="C56" s="45">
        <v>0</v>
      </c>
      <c r="D56" s="45">
        <v>0</v>
      </c>
      <c r="E56" s="8">
        <f t="shared" si="15"/>
        <v>1395969.56</v>
      </c>
      <c r="F56" s="8">
        <v>1375843</v>
      </c>
      <c r="G56" s="8">
        <f t="shared" si="0"/>
        <v>98.558237903124478</v>
      </c>
      <c r="I56" s="26"/>
      <c r="J56" s="26"/>
    </row>
    <row r="57" spans="1:10" x14ac:dyDescent="0.25">
      <c r="A57" s="11" t="s">
        <v>59</v>
      </c>
      <c r="B57" s="12">
        <v>981462.67</v>
      </c>
      <c r="C57" s="45">
        <v>0</v>
      </c>
      <c r="D57" s="45">
        <v>0</v>
      </c>
      <c r="E57" s="8">
        <f t="shared" si="15"/>
        <v>981462.67</v>
      </c>
      <c r="F57" s="8">
        <v>409033</v>
      </c>
      <c r="G57" s="8">
        <f t="shared" si="0"/>
        <v>41.675859154174447</v>
      </c>
      <c r="H57" s="50"/>
      <c r="I57" s="26"/>
      <c r="J57" s="26"/>
    </row>
    <row r="58" spans="1:10" x14ac:dyDescent="0.25">
      <c r="A58" s="9" t="s">
        <v>60</v>
      </c>
      <c r="B58" s="10">
        <f>SUM(B59:B76)</f>
        <v>118526751.00000001</v>
      </c>
      <c r="C58" s="46">
        <f t="shared" ref="C58:F58" si="16">SUM(C59:C76)</f>
        <v>0</v>
      </c>
      <c r="D58" s="46">
        <f t="shared" si="16"/>
        <v>0</v>
      </c>
      <c r="E58" s="10">
        <f t="shared" si="16"/>
        <v>118526751.00000001</v>
      </c>
      <c r="F58" s="10">
        <f t="shared" si="16"/>
        <v>64390131.509999998</v>
      </c>
      <c r="G58" s="4">
        <f t="shared" si="0"/>
        <v>54.325399934399613</v>
      </c>
      <c r="I58" s="26"/>
      <c r="J58" s="26"/>
    </row>
    <row r="59" spans="1:10" x14ac:dyDescent="0.25">
      <c r="A59" s="11" t="s">
        <v>61</v>
      </c>
      <c r="B59" s="12">
        <v>17670323.620000001</v>
      </c>
      <c r="C59" s="45">
        <v>0</v>
      </c>
      <c r="D59" s="45">
        <v>0</v>
      </c>
      <c r="E59" s="8">
        <f t="shared" ref="E59:E76" si="17">+B59+C59+D59</f>
        <v>17670323.620000001</v>
      </c>
      <c r="F59" s="8">
        <v>692460</v>
      </c>
      <c r="G59" s="8">
        <f t="shared" si="0"/>
        <v>3.918773729849776</v>
      </c>
      <c r="I59" s="26"/>
      <c r="J59" s="26"/>
    </row>
    <row r="60" spans="1:10" x14ac:dyDescent="0.25">
      <c r="A60" s="11" t="s">
        <v>62</v>
      </c>
      <c r="B60" s="12">
        <v>57610164.380000003</v>
      </c>
      <c r="C60" s="45">
        <v>0</v>
      </c>
      <c r="D60" s="45">
        <v>0</v>
      </c>
      <c r="E60" s="8">
        <f t="shared" si="17"/>
        <v>57610164.380000003</v>
      </c>
      <c r="F60" s="8">
        <v>39174234</v>
      </c>
      <c r="G60" s="8">
        <f t="shared" si="0"/>
        <v>67.998823508998285</v>
      </c>
      <c r="I60" s="26"/>
      <c r="J60" s="26"/>
    </row>
    <row r="61" spans="1:10" x14ac:dyDescent="0.25">
      <c r="A61" s="11" t="s">
        <v>63</v>
      </c>
      <c r="B61" s="12">
        <v>29285234.059999999</v>
      </c>
      <c r="C61" s="45">
        <v>0</v>
      </c>
      <c r="D61" s="45">
        <v>0</v>
      </c>
      <c r="E61" s="8">
        <f t="shared" si="17"/>
        <v>29285234.059999999</v>
      </c>
      <c r="F61" s="8">
        <v>21089718</v>
      </c>
      <c r="G61" s="8">
        <f t="shared" si="0"/>
        <v>72.014852115544272</v>
      </c>
      <c r="I61" s="26"/>
      <c r="J61" s="26"/>
    </row>
    <row r="62" spans="1:10" x14ac:dyDescent="0.25">
      <c r="A62" s="11" t="s">
        <v>64</v>
      </c>
      <c r="B62" s="12">
        <v>1656648.4</v>
      </c>
      <c r="C62" s="45">
        <v>0</v>
      </c>
      <c r="D62" s="45">
        <v>0</v>
      </c>
      <c r="E62" s="8">
        <f t="shared" si="17"/>
        <v>1656648.4</v>
      </c>
      <c r="F62" s="8">
        <v>903200</v>
      </c>
      <c r="G62" s="8">
        <f t="shared" si="0"/>
        <v>54.519715831071949</v>
      </c>
      <c r="I62" s="26"/>
      <c r="J62" s="26"/>
    </row>
    <row r="63" spans="1:10" x14ac:dyDescent="0.25">
      <c r="A63" s="11" t="s">
        <v>65</v>
      </c>
      <c r="B63" s="12">
        <v>2186107.4</v>
      </c>
      <c r="C63" s="45">
        <v>0</v>
      </c>
      <c r="D63" s="45">
        <v>0</v>
      </c>
      <c r="E63" s="8">
        <f t="shared" si="17"/>
        <v>2186107.4</v>
      </c>
      <c r="F63" s="8">
        <v>90650</v>
      </c>
      <c r="G63" s="8">
        <f t="shared" si="0"/>
        <v>4.1466398219959375</v>
      </c>
      <c r="I63" s="26"/>
      <c r="J63" s="26"/>
    </row>
    <row r="64" spans="1:10" x14ac:dyDescent="0.25">
      <c r="A64" s="11" t="s">
        <v>66</v>
      </c>
      <c r="B64" s="12">
        <v>2036763.69</v>
      </c>
      <c r="C64" s="45">
        <v>0</v>
      </c>
      <c r="D64" s="45">
        <v>0</v>
      </c>
      <c r="E64" s="8">
        <f t="shared" si="17"/>
        <v>2036763.69</v>
      </c>
      <c r="F64" s="8">
        <v>187718</v>
      </c>
      <c r="G64" s="8">
        <f t="shared" si="0"/>
        <v>9.2164840193120288</v>
      </c>
      <c r="I64" s="26"/>
      <c r="J64" s="26"/>
    </row>
    <row r="65" spans="1:10" ht="24" x14ac:dyDescent="0.25">
      <c r="A65" s="11" t="s">
        <v>67</v>
      </c>
      <c r="B65" s="12">
        <v>35913.599999999999</v>
      </c>
      <c r="C65" s="45">
        <v>0</v>
      </c>
      <c r="D65" s="45">
        <v>0</v>
      </c>
      <c r="E65" s="8">
        <f t="shared" si="17"/>
        <v>35913.599999999999</v>
      </c>
      <c r="F65" s="8">
        <v>12648</v>
      </c>
      <c r="G65" s="8">
        <f t="shared" si="0"/>
        <v>35.217856188184975</v>
      </c>
      <c r="I65" s="26"/>
      <c r="J65" s="26"/>
    </row>
    <row r="66" spans="1:10" x14ac:dyDescent="0.25">
      <c r="A66" s="13" t="s">
        <v>68</v>
      </c>
      <c r="B66" s="14">
        <v>2726.12</v>
      </c>
      <c r="C66" s="45">
        <v>0</v>
      </c>
      <c r="D66" s="45">
        <v>0</v>
      </c>
      <c r="E66" s="8">
        <f t="shared" si="17"/>
        <v>2726.12</v>
      </c>
      <c r="F66" s="48">
        <v>0</v>
      </c>
      <c r="G66" s="29">
        <f t="shared" si="0"/>
        <v>0</v>
      </c>
      <c r="I66" s="26"/>
      <c r="J66" s="26"/>
    </row>
    <row r="67" spans="1:10" s="1" customFormat="1" ht="24" x14ac:dyDescent="0.25">
      <c r="A67" s="11" t="s">
        <v>69</v>
      </c>
      <c r="B67" s="12">
        <v>516658.1</v>
      </c>
      <c r="C67" s="45">
        <v>0</v>
      </c>
      <c r="D67" s="45">
        <v>0</v>
      </c>
      <c r="E67" s="8">
        <f t="shared" si="17"/>
        <v>516658.1</v>
      </c>
      <c r="F67" s="8">
        <v>81400</v>
      </c>
      <c r="G67" s="8">
        <f t="shared" si="0"/>
        <v>15.755099939398995</v>
      </c>
      <c r="I67" s="26"/>
      <c r="J67" s="26"/>
    </row>
    <row r="68" spans="1:10" ht="24" x14ac:dyDescent="0.25">
      <c r="A68" s="11" t="s">
        <v>70</v>
      </c>
      <c r="B68" s="12">
        <v>508598.29</v>
      </c>
      <c r="C68" s="45">
        <v>0</v>
      </c>
      <c r="D68" s="45">
        <v>0</v>
      </c>
      <c r="E68" s="8">
        <f t="shared" si="17"/>
        <v>508598.29</v>
      </c>
      <c r="F68" s="8">
        <v>158400</v>
      </c>
      <c r="G68" s="8">
        <f t="shared" si="0"/>
        <v>31.14442244782223</v>
      </c>
      <c r="I68" s="26"/>
      <c r="J68" s="26"/>
    </row>
    <row r="69" spans="1:10" ht="24" x14ac:dyDescent="0.25">
      <c r="A69" s="11" t="s">
        <v>71</v>
      </c>
      <c r="B69" s="12">
        <v>4459687.53</v>
      </c>
      <c r="C69" s="45">
        <v>0</v>
      </c>
      <c r="D69" s="45">
        <v>0</v>
      </c>
      <c r="E69" s="8">
        <f t="shared" si="17"/>
        <v>4459687.53</v>
      </c>
      <c r="F69" s="8">
        <v>1541581.51</v>
      </c>
      <c r="G69" s="8">
        <f t="shared" si="0"/>
        <v>34.567029632230756</v>
      </c>
      <c r="I69" s="26"/>
      <c r="J69" s="26"/>
    </row>
    <row r="70" spans="1:10" ht="24" x14ac:dyDescent="0.25">
      <c r="A70" s="11" t="s">
        <v>72</v>
      </c>
      <c r="B70" s="12">
        <v>2446273.61</v>
      </c>
      <c r="C70" s="45">
        <v>0</v>
      </c>
      <c r="D70" s="45">
        <v>0</v>
      </c>
      <c r="E70" s="8">
        <f t="shared" si="17"/>
        <v>2446273.61</v>
      </c>
      <c r="F70" s="8">
        <v>363511</v>
      </c>
      <c r="G70" s="8">
        <f t="shared" si="0"/>
        <v>14.859785042606088</v>
      </c>
      <c r="I70" s="26"/>
      <c r="J70" s="26"/>
    </row>
    <row r="71" spans="1:10" x14ac:dyDescent="0.25">
      <c r="A71" s="11" t="s">
        <v>73</v>
      </c>
      <c r="B71" s="12">
        <v>10667.41</v>
      </c>
      <c r="C71" s="45">
        <v>0</v>
      </c>
      <c r="D71" s="45">
        <v>0</v>
      </c>
      <c r="E71" s="8">
        <f t="shared" si="17"/>
        <v>10667.41</v>
      </c>
      <c r="F71" s="8">
        <v>24268</v>
      </c>
      <c r="G71" s="8">
        <f t="shared" si="0"/>
        <v>227.49664632745908</v>
      </c>
      <c r="I71" s="26"/>
      <c r="J71" s="26"/>
    </row>
    <row r="72" spans="1:10" x14ac:dyDescent="0.25">
      <c r="A72" s="13" t="s">
        <v>74</v>
      </c>
      <c r="B72" s="14">
        <v>63885.919999999998</v>
      </c>
      <c r="C72" s="45">
        <v>0</v>
      </c>
      <c r="D72" s="45">
        <v>0</v>
      </c>
      <c r="E72" s="8">
        <f t="shared" si="17"/>
        <v>63885.919999999998</v>
      </c>
      <c r="F72" s="8">
        <v>24268</v>
      </c>
      <c r="G72" s="8">
        <f t="shared" si="0"/>
        <v>37.986460866494525</v>
      </c>
      <c r="I72" s="26"/>
      <c r="J72" s="26"/>
    </row>
    <row r="73" spans="1:10" s="1" customFormat="1" x14ac:dyDescent="0.25">
      <c r="A73" s="11" t="s">
        <v>75</v>
      </c>
      <c r="B73" s="12">
        <v>16238.16</v>
      </c>
      <c r="C73" s="45">
        <v>0</v>
      </c>
      <c r="D73" s="45">
        <v>0</v>
      </c>
      <c r="E73" s="8">
        <f t="shared" si="17"/>
        <v>16238.16</v>
      </c>
      <c r="F73" s="48">
        <v>0</v>
      </c>
      <c r="G73" s="29">
        <f t="shared" si="0"/>
        <v>0</v>
      </c>
      <c r="I73" s="26"/>
      <c r="J73" s="26"/>
    </row>
    <row r="74" spans="1:10" x14ac:dyDescent="0.25">
      <c r="A74" s="11" t="s">
        <v>76</v>
      </c>
      <c r="B74" s="12">
        <v>6281.92</v>
      </c>
      <c r="C74" s="45">
        <v>0</v>
      </c>
      <c r="D74" s="45">
        <v>0</v>
      </c>
      <c r="E74" s="8">
        <f t="shared" si="17"/>
        <v>6281.92</v>
      </c>
      <c r="F74" s="48">
        <v>0</v>
      </c>
      <c r="G74" s="29">
        <f t="shared" ref="G74" si="18">IF(F74=0,0,IF(E74=0,100,F74/E74*100))</f>
        <v>0</v>
      </c>
      <c r="I74" s="26"/>
      <c r="J74" s="26"/>
    </row>
    <row r="75" spans="1:10" ht="24" x14ac:dyDescent="0.25">
      <c r="A75" s="13" t="s">
        <v>77</v>
      </c>
      <c r="B75" s="49">
        <v>0</v>
      </c>
      <c r="C75" s="45">
        <v>0</v>
      </c>
      <c r="D75" s="45">
        <v>0</v>
      </c>
      <c r="E75" s="48">
        <f t="shared" si="17"/>
        <v>0</v>
      </c>
      <c r="F75" s="8">
        <v>18468.84</v>
      </c>
      <c r="G75" s="8">
        <f t="shared" ref="G75:G136" si="19">IF(F75=0,0,IF(E75=0,100,F75/E75*100))</f>
        <v>100</v>
      </c>
      <c r="I75" s="26"/>
      <c r="J75" s="26"/>
    </row>
    <row r="76" spans="1:10" ht="24" x14ac:dyDescent="0.25">
      <c r="A76" s="11" t="s">
        <v>78</v>
      </c>
      <c r="B76" s="12">
        <v>14578.79</v>
      </c>
      <c r="C76" s="45">
        <v>0</v>
      </c>
      <c r="D76" s="45">
        <v>0</v>
      </c>
      <c r="E76" s="8">
        <f t="shared" si="17"/>
        <v>14578.79</v>
      </c>
      <c r="F76" s="8">
        <v>27606.16</v>
      </c>
      <c r="G76" s="8">
        <f t="shared" si="19"/>
        <v>189.35837610665905</v>
      </c>
      <c r="I76" s="26"/>
      <c r="J76" s="26"/>
    </row>
    <row r="77" spans="1:10" x14ac:dyDescent="0.25">
      <c r="A77" s="9" t="s">
        <v>79</v>
      </c>
      <c r="B77" s="10">
        <f>SUM(B78:B89)</f>
        <v>2253846083.9999995</v>
      </c>
      <c r="C77" s="46">
        <f t="shared" ref="C77:F77" si="20">SUM(C78:C89)</f>
        <v>0</v>
      </c>
      <c r="D77" s="46">
        <f t="shared" si="20"/>
        <v>0</v>
      </c>
      <c r="E77" s="10">
        <f t="shared" si="20"/>
        <v>2253846083.9999995</v>
      </c>
      <c r="F77" s="10">
        <f t="shared" si="20"/>
        <v>1594405019.01</v>
      </c>
      <c r="G77" s="4">
        <f t="shared" si="19"/>
        <v>70.741521807041025</v>
      </c>
      <c r="I77" s="26"/>
      <c r="J77" s="26"/>
    </row>
    <row r="78" spans="1:10" x14ac:dyDescent="0.25">
      <c r="A78" s="11" t="s">
        <v>66</v>
      </c>
      <c r="B78" s="12">
        <v>525179945.25999999</v>
      </c>
      <c r="C78" s="45">
        <v>0</v>
      </c>
      <c r="D78" s="45">
        <v>0</v>
      </c>
      <c r="E78" s="8">
        <f t="shared" ref="E78:E89" si="21">+B78+C78+D78</f>
        <v>525179945.25999999</v>
      </c>
      <c r="F78" s="8">
        <v>281293041</v>
      </c>
      <c r="G78" s="8">
        <f t="shared" si="19"/>
        <v>53.561268578285237</v>
      </c>
      <c r="I78" s="26"/>
      <c r="J78" s="26"/>
    </row>
    <row r="79" spans="1:10" x14ac:dyDescent="0.25">
      <c r="A79" s="11" t="s">
        <v>80</v>
      </c>
      <c r="B79" s="12">
        <v>1529940021.8199999</v>
      </c>
      <c r="C79" s="45">
        <v>0</v>
      </c>
      <c r="D79" s="45">
        <v>0</v>
      </c>
      <c r="E79" s="8">
        <f t="shared" si="21"/>
        <v>1529940021.8199999</v>
      </c>
      <c r="F79" s="8">
        <v>1242233740</v>
      </c>
      <c r="G79" s="8">
        <f t="shared" si="19"/>
        <v>81.194930669390047</v>
      </c>
      <c r="I79" s="26"/>
      <c r="J79" s="26"/>
    </row>
    <row r="80" spans="1:10" x14ac:dyDescent="0.25">
      <c r="A80" s="11" t="s">
        <v>81</v>
      </c>
      <c r="B80" s="12">
        <v>36733183.479999997</v>
      </c>
      <c r="C80" s="45">
        <v>0</v>
      </c>
      <c r="D80" s="45">
        <v>0</v>
      </c>
      <c r="E80" s="8">
        <f t="shared" si="21"/>
        <v>36733183.479999997</v>
      </c>
      <c r="F80" s="8">
        <v>18115916</v>
      </c>
      <c r="G80" s="8">
        <f t="shared" si="19"/>
        <v>49.317576871232838</v>
      </c>
      <c r="I80" s="26"/>
      <c r="J80" s="26"/>
    </row>
    <row r="81" spans="1:10" x14ac:dyDescent="0.25">
      <c r="A81" s="11" t="s">
        <v>82</v>
      </c>
      <c r="B81" s="12">
        <v>342584.6</v>
      </c>
      <c r="C81" s="45">
        <v>0</v>
      </c>
      <c r="D81" s="45">
        <v>0</v>
      </c>
      <c r="E81" s="8">
        <f t="shared" si="21"/>
        <v>342584.6</v>
      </c>
      <c r="F81" s="8">
        <v>153103</v>
      </c>
      <c r="G81" s="8">
        <f t="shared" si="19"/>
        <v>44.690566943172584</v>
      </c>
      <c r="I81" s="26"/>
      <c r="J81" s="26"/>
    </row>
    <row r="82" spans="1:10" x14ac:dyDescent="0.25">
      <c r="A82" s="11" t="s">
        <v>83</v>
      </c>
      <c r="B82" s="12">
        <v>4507.6899999999996</v>
      </c>
      <c r="C82" s="45">
        <v>0</v>
      </c>
      <c r="D82" s="45">
        <v>0</v>
      </c>
      <c r="E82" s="8">
        <f t="shared" si="21"/>
        <v>4507.6899999999996</v>
      </c>
      <c r="F82" s="8">
        <v>2304</v>
      </c>
      <c r="G82" s="8">
        <f t="shared" si="19"/>
        <v>51.112654153235916</v>
      </c>
      <c r="I82" s="26"/>
      <c r="J82" s="26"/>
    </row>
    <row r="83" spans="1:10" x14ac:dyDescent="0.25">
      <c r="A83" s="11" t="s">
        <v>65</v>
      </c>
      <c r="B83" s="12">
        <v>79831228.299999997</v>
      </c>
      <c r="C83" s="45">
        <v>0</v>
      </c>
      <c r="D83" s="45">
        <v>0</v>
      </c>
      <c r="E83" s="8">
        <f t="shared" si="21"/>
        <v>79831228.299999997</v>
      </c>
      <c r="F83" s="8">
        <v>5796044.5099999998</v>
      </c>
      <c r="G83" s="8">
        <f t="shared" si="19"/>
        <v>7.2603724550233437</v>
      </c>
      <c r="I83" s="26"/>
      <c r="J83" s="26"/>
    </row>
    <row r="84" spans="1:10" x14ac:dyDescent="0.25">
      <c r="A84" s="11" t="s">
        <v>84</v>
      </c>
      <c r="B84" s="12">
        <v>1706161.49</v>
      </c>
      <c r="C84" s="45">
        <v>0</v>
      </c>
      <c r="D84" s="45">
        <v>0</v>
      </c>
      <c r="E84" s="8">
        <f t="shared" si="21"/>
        <v>1706161.49</v>
      </c>
      <c r="F84" s="8">
        <v>1104608.3999999999</v>
      </c>
      <c r="G84" s="8">
        <f t="shared" si="19"/>
        <v>64.742312288387183</v>
      </c>
      <c r="I84" s="26"/>
      <c r="J84" s="26"/>
    </row>
    <row r="85" spans="1:10" x14ac:dyDescent="0.25">
      <c r="A85" s="11" t="s">
        <v>85</v>
      </c>
      <c r="B85" s="12">
        <v>40812644.890000001</v>
      </c>
      <c r="C85" s="45">
        <v>0</v>
      </c>
      <c r="D85" s="45">
        <v>0</v>
      </c>
      <c r="E85" s="8">
        <f t="shared" si="21"/>
        <v>40812644.890000001</v>
      </c>
      <c r="F85" s="8">
        <v>21653985</v>
      </c>
      <c r="G85" s="8">
        <f t="shared" si="19"/>
        <v>53.05704900616648</v>
      </c>
      <c r="I85" s="26"/>
      <c r="J85" s="26"/>
    </row>
    <row r="86" spans="1:10" s="1" customFormat="1" x14ac:dyDescent="0.25">
      <c r="A86" s="11" t="s">
        <v>86</v>
      </c>
      <c r="B86" s="12">
        <v>552192.29</v>
      </c>
      <c r="C86" s="45">
        <v>0</v>
      </c>
      <c r="D86" s="45">
        <v>0</v>
      </c>
      <c r="E86" s="8">
        <f t="shared" si="21"/>
        <v>552192.29</v>
      </c>
      <c r="F86" s="8">
        <v>401434</v>
      </c>
      <c r="G86" s="8">
        <f t="shared" si="19"/>
        <v>72.698226192183881</v>
      </c>
      <c r="I86" s="26"/>
      <c r="J86" s="26"/>
    </row>
    <row r="87" spans="1:10" ht="24" x14ac:dyDescent="0.25">
      <c r="A87" s="11" t="s">
        <v>87</v>
      </c>
      <c r="B87" s="12">
        <v>1492046.11</v>
      </c>
      <c r="C87" s="45">
        <v>0</v>
      </c>
      <c r="D87" s="45">
        <v>0</v>
      </c>
      <c r="E87" s="8">
        <f t="shared" si="21"/>
        <v>1492046.11</v>
      </c>
      <c r="F87" s="8">
        <v>1474500</v>
      </c>
      <c r="G87" s="8">
        <f t="shared" si="19"/>
        <v>98.824023608760982</v>
      </c>
      <c r="I87" s="26"/>
      <c r="J87" s="26"/>
    </row>
    <row r="88" spans="1:10" ht="24" x14ac:dyDescent="0.25">
      <c r="A88" s="11" t="s">
        <v>88</v>
      </c>
      <c r="B88" s="12">
        <v>29478052.93</v>
      </c>
      <c r="C88" s="45">
        <v>0</v>
      </c>
      <c r="D88" s="45">
        <v>0</v>
      </c>
      <c r="E88" s="8">
        <f t="shared" si="21"/>
        <v>29478052.93</v>
      </c>
      <c r="F88" s="8">
        <v>19037623.100000001</v>
      </c>
      <c r="G88" s="8">
        <f t="shared" si="19"/>
        <v>64.582362835183375</v>
      </c>
      <c r="I88" s="26"/>
      <c r="J88" s="26"/>
    </row>
    <row r="89" spans="1:10" s="1" customFormat="1" ht="24" x14ac:dyDescent="0.25">
      <c r="A89" s="11" t="s">
        <v>89</v>
      </c>
      <c r="B89" s="12">
        <v>7773515.1399999997</v>
      </c>
      <c r="C89" s="45">
        <v>0</v>
      </c>
      <c r="D89" s="45">
        <v>0</v>
      </c>
      <c r="E89" s="8">
        <f t="shared" si="21"/>
        <v>7773515.1399999997</v>
      </c>
      <c r="F89" s="8">
        <v>3138720</v>
      </c>
      <c r="G89" s="8">
        <f t="shared" si="19"/>
        <v>40.377100236791975</v>
      </c>
      <c r="I89" s="26"/>
      <c r="J89" s="26"/>
    </row>
    <row r="90" spans="1:10" ht="24" x14ac:dyDescent="0.25">
      <c r="A90" s="9" t="s">
        <v>90</v>
      </c>
      <c r="B90" s="10">
        <f>SUM(B91:B92)</f>
        <v>353863808</v>
      </c>
      <c r="C90" s="46">
        <f t="shared" ref="C90:F90" si="22">SUM(C91:C92)</f>
        <v>0</v>
      </c>
      <c r="D90" s="46">
        <f t="shared" si="22"/>
        <v>0</v>
      </c>
      <c r="E90" s="10">
        <f t="shared" si="22"/>
        <v>353863808</v>
      </c>
      <c r="F90" s="10">
        <f t="shared" si="22"/>
        <v>157443005</v>
      </c>
      <c r="G90" s="4">
        <f t="shared" si="19"/>
        <v>44.4925424529428</v>
      </c>
      <c r="I90" s="26"/>
      <c r="J90" s="26"/>
    </row>
    <row r="91" spans="1:10" x14ac:dyDescent="0.25">
      <c r="A91" s="11" t="s">
        <v>91</v>
      </c>
      <c r="B91" s="12">
        <v>352100150.77999997</v>
      </c>
      <c r="C91" s="45">
        <v>0</v>
      </c>
      <c r="D91" s="45">
        <v>0</v>
      </c>
      <c r="E91" s="8">
        <f>+B91+C91+D91</f>
        <v>352100150.77999997</v>
      </c>
      <c r="F91" s="8">
        <v>156682149</v>
      </c>
      <c r="G91" s="8">
        <f t="shared" si="19"/>
        <v>44.49931323599418</v>
      </c>
      <c r="I91" s="26"/>
      <c r="J91" s="26"/>
    </row>
    <row r="92" spans="1:10" x14ac:dyDescent="0.25">
      <c r="A92" s="11" t="s">
        <v>92</v>
      </c>
      <c r="B92" s="12">
        <v>1763657.22</v>
      </c>
      <c r="C92" s="45">
        <v>0</v>
      </c>
      <c r="D92" s="45">
        <v>0</v>
      </c>
      <c r="E92" s="8">
        <f>+B92+C92+D92</f>
        <v>1763657.22</v>
      </c>
      <c r="F92" s="8">
        <v>760856</v>
      </c>
      <c r="G92" s="8">
        <f t="shared" si="19"/>
        <v>43.14080941420125</v>
      </c>
      <c r="I92" s="26"/>
      <c r="J92" s="26"/>
    </row>
    <row r="93" spans="1:10" x14ac:dyDescent="0.25">
      <c r="A93" s="9" t="s">
        <v>93</v>
      </c>
      <c r="B93" s="10">
        <f>SUM(B94:B101)</f>
        <v>5140059.0100000007</v>
      </c>
      <c r="C93" s="46">
        <f t="shared" ref="C93:F93" si="23">SUM(C94:C101)</f>
        <v>0</v>
      </c>
      <c r="D93" s="46">
        <f t="shared" si="23"/>
        <v>0</v>
      </c>
      <c r="E93" s="10">
        <f t="shared" si="23"/>
        <v>5140059.0100000007</v>
      </c>
      <c r="F93" s="10">
        <f t="shared" si="23"/>
        <v>2159754</v>
      </c>
      <c r="G93" s="4">
        <f t="shared" si="19"/>
        <v>42.018077920860286</v>
      </c>
      <c r="I93" s="26"/>
      <c r="J93" s="26"/>
    </row>
    <row r="94" spans="1:10" x14ac:dyDescent="0.25">
      <c r="A94" s="11" t="s">
        <v>94</v>
      </c>
      <c r="B94" s="12">
        <v>1643605.83</v>
      </c>
      <c r="C94" s="45">
        <v>0</v>
      </c>
      <c r="D94" s="45">
        <v>0</v>
      </c>
      <c r="E94" s="8">
        <f t="shared" ref="E94:E101" si="24">+B94+C94+D94</f>
        <v>1643605.83</v>
      </c>
      <c r="F94" s="8">
        <v>699378</v>
      </c>
      <c r="G94" s="8">
        <f t="shared" si="19"/>
        <v>42.551443127942662</v>
      </c>
      <c r="I94" s="26"/>
      <c r="J94" s="26"/>
    </row>
    <row r="95" spans="1:10" x14ac:dyDescent="0.25">
      <c r="A95" s="11" t="s">
        <v>95</v>
      </c>
      <c r="B95" s="12">
        <v>107704.8</v>
      </c>
      <c r="C95" s="45">
        <v>0</v>
      </c>
      <c r="D95" s="45">
        <v>0</v>
      </c>
      <c r="E95" s="8">
        <f t="shared" si="24"/>
        <v>107704.8</v>
      </c>
      <c r="F95" s="8">
        <v>52740</v>
      </c>
      <c r="G95" s="8">
        <f t="shared" si="19"/>
        <v>48.967176950330902</v>
      </c>
      <c r="I95" s="26"/>
      <c r="J95" s="26"/>
    </row>
    <row r="96" spans="1:10" ht="24" x14ac:dyDescent="0.25">
      <c r="A96" s="11" t="s">
        <v>96</v>
      </c>
      <c r="B96" s="12">
        <v>146167.85999999999</v>
      </c>
      <c r="C96" s="45">
        <v>0</v>
      </c>
      <c r="D96" s="45">
        <v>0</v>
      </c>
      <c r="E96" s="8">
        <f t="shared" si="24"/>
        <v>146167.85999999999</v>
      </c>
      <c r="F96" s="8">
        <v>65790</v>
      </c>
      <c r="G96" s="8">
        <f t="shared" si="19"/>
        <v>45.009894788088168</v>
      </c>
      <c r="I96" s="26"/>
      <c r="J96" s="26"/>
    </row>
    <row r="97" spans="1:10" s="1" customFormat="1" ht="36" x14ac:dyDescent="0.25">
      <c r="A97" s="11" t="s">
        <v>97</v>
      </c>
      <c r="B97" s="12">
        <v>426722.56</v>
      </c>
      <c r="C97" s="45">
        <v>0</v>
      </c>
      <c r="D97" s="45">
        <v>0</v>
      </c>
      <c r="E97" s="8">
        <f t="shared" si="24"/>
        <v>426722.56</v>
      </c>
      <c r="F97" s="8">
        <v>198000</v>
      </c>
      <c r="G97" s="8">
        <f t="shared" si="19"/>
        <v>46.400171577523345</v>
      </c>
      <c r="I97" s="26"/>
      <c r="J97" s="26"/>
    </row>
    <row r="98" spans="1:10" ht="36" x14ac:dyDescent="0.25">
      <c r="A98" s="11" t="s">
        <v>98</v>
      </c>
      <c r="B98" s="12">
        <v>473342.89</v>
      </c>
      <c r="C98" s="45">
        <v>0</v>
      </c>
      <c r="D98" s="45">
        <v>0</v>
      </c>
      <c r="E98" s="8">
        <f t="shared" si="24"/>
        <v>473342.89</v>
      </c>
      <c r="F98" s="8">
        <v>164246</v>
      </c>
      <c r="G98" s="8">
        <f t="shared" si="19"/>
        <v>34.699158574030761</v>
      </c>
      <c r="I98" s="26"/>
      <c r="J98" s="26"/>
    </row>
    <row r="99" spans="1:10" ht="24" x14ac:dyDescent="0.25">
      <c r="A99" s="11" t="s">
        <v>99</v>
      </c>
      <c r="B99" s="12">
        <v>1163637.3999999999</v>
      </c>
      <c r="C99" s="45">
        <v>0</v>
      </c>
      <c r="D99" s="45">
        <v>0</v>
      </c>
      <c r="E99" s="8">
        <f t="shared" si="24"/>
        <v>1163637.3999999999</v>
      </c>
      <c r="F99" s="8">
        <v>496400</v>
      </c>
      <c r="G99" s="8">
        <f t="shared" si="19"/>
        <v>42.659337006527984</v>
      </c>
      <c r="I99" s="26"/>
      <c r="J99" s="26"/>
    </row>
    <row r="100" spans="1:10" ht="24" x14ac:dyDescent="0.25">
      <c r="A100" s="11" t="s">
        <v>100</v>
      </c>
      <c r="B100" s="12">
        <v>1146849.96</v>
      </c>
      <c r="C100" s="45">
        <v>0</v>
      </c>
      <c r="D100" s="45">
        <v>0</v>
      </c>
      <c r="E100" s="8">
        <f t="shared" si="24"/>
        <v>1146849.96</v>
      </c>
      <c r="F100" s="8">
        <v>483200</v>
      </c>
      <c r="G100" s="8">
        <f t="shared" si="19"/>
        <v>42.132800004631818</v>
      </c>
      <c r="I100" s="26"/>
      <c r="J100" s="26"/>
    </row>
    <row r="101" spans="1:10" ht="24" x14ac:dyDescent="0.25">
      <c r="A101" s="11" t="s">
        <v>101</v>
      </c>
      <c r="B101" s="12">
        <v>32027.71</v>
      </c>
      <c r="C101" s="45">
        <v>0</v>
      </c>
      <c r="D101" s="45">
        <v>0</v>
      </c>
      <c r="E101" s="8">
        <f t="shared" si="24"/>
        <v>32027.71</v>
      </c>
      <c r="F101" s="48">
        <v>0</v>
      </c>
      <c r="G101" s="29">
        <f t="shared" si="19"/>
        <v>0</v>
      </c>
      <c r="I101" s="26"/>
      <c r="J101" s="26"/>
    </row>
    <row r="102" spans="1:10" ht="24" x14ac:dyDescent="0.25">
      <c r="A102" s="9" t="s">
        <v>102</v>
      </c>
      <c r="B102" s="10">
        <f>SUM(B103:B115)</f>
        <v>192510301.00999999</v>
      </c>
      <c r="C102" s="46">
        <f t="shared" ref="C102:F102" si="25">SUM(C103:C115)</f>
        <v>0</v>
      </c>
      <c r="D102" s="46">
        <f t="shared" si="25"/>
        <v>0</v>
      </c>
      <c r="E102" s="10">
        <f t="shared" si="25"/>
        <v>192510301.00999999</v>
      </c>
      <c r="F102" s="10">
        <f t="shared" si="25"/>
        <v>104375846.53</v>
      </c>
      <c r="G102" s="4">
        <f t="shared" si="19"/>
        <v>54.218317660091429</v>
      </c>
      <c r="I102" s="26"/>
      <c r="J102" s="26"/>
    </row>
    <row r="103" spans="1:10" s="1" customFormat="1" ht="24" x14ac:dyDescent="0.25">
      <c r="A103" s="11" t="s">
        <v>103</v>
      </c>
      <c r="B103" s="12">
        <v>53725774.799999997</v>
      </c>
      <c r="C103" s="45">
        <v>0</v>
      </c>
      <c r="D103" s="45">
        <v>0</v>
      </c>
      <c r="E103" s="8">
        <f t="shared" ref="E103:E115" si="26">+B103+C103+D103</f>
        <v>53725774.799999997</v>
      </c>
      <c r="F103" s="8">
        <v>30238647.149999999</v>
      </c>
      <c r="G103" s="8">
        <f t="shared" si="19"/>
        <v>56.283315154721606</v>
      </c>
      <c r="I103" s="26"/>
      <c r="J103" s="26"/>
    </row>
    <row r="104" spans="1:10" x14ac:dyDescent="0.25">
      <c r="A104" s="11" t="s">
        <v>104</v>
      </c>
      <c r="B104" s="12">
        <v>81195069.650000006</v>
      </c>
      <c r="C104" s="45">
        <v>0</v>
      </c>
      <c r="D104" s="45">
        <v>0</v>
      </c>
      <c r="E104" s="8">
        <f t="shared" si="26"/>
        <v>81195069.650000006</v>
      </c>
      <c r="F104" s="8">
        <v>42131527.82</v>
      </c>
      <c r="G104" s="8">
        <f t="shared" si="19"/>
        <v>51.889268648468978</v>
      </c>
      <c r="I104" s="26"/>
      <c r="J104" s="26"/>
    </row>
    <row r="105" spans="1:10" x14ac:dyDescent="0.25">
      <c r="A105" s="11" t="s">
        <v>105</v>
      </c>
      <c r="B105" s="12">
        <v>4812.76</v>
      </c>
      <c r="C105" s="45">
        <v>0</v>
      </c>
      <c r="D105" s="45">
        <v>0</v>
      </c>
      <c r="E105" s="8">
        <f t="shared" si="26"/>
        <v>4812.76</v>
      </c>
      <c r="F105" s="8">
        <v>4428</v>
      </c>
      <c r="G105" s="8">
        <f t="shared" si="19"/>
        <v>92.005418928016354</v>
      </c>
      <c r="I105" s="26"/>
      <c r="J105" s="26"/>
    </row>
    <row r="106" spans="1:10" x14ac:dyDescent="0.25">
      <c r="A106" s="11" t="s">
        <v>106</v>
      </c>
      <c r="B106" s="12">
        <v>2887.65</v>
      </c>
      <c r="C106" s="45">
        <v>0</v>
      </c>
      <c r="D106" s="45">
        <v>0</v>
      </c>
      <c r="E106" s="8">
        <f t="shared" si="26"/>
        <v>2887.65</v>
      </c>
      <c r="F106" s="8">
        <v>2348</v>
      </c>
      <c r="G106" s="8">
        <f t="shared" si="19"/>
        <v>81.311793326753588</v>
      </c>
      <c r="I106" s="26"/>
      <c r="J106" s="26"/>
    </row>
    <row r="107" spans="1:10" x14ac:dyDescent="0.25">
      <c r="A107" s="11" t="s">
        <v>107</v>
      </c>
      <c r="B107" s="12">
        <v>2606396.9700000002</v>
      </c>
      <c r="C107" s="45">
        <v>0</v>
      </c>
      <c r="D107" s="45">
        <v>0</v>
      </c>
      <c r="E107" s="8">
        <f t="shared" si="26"/>
        <v>2606396.9700000002</v>
      </c>
      <c r="F107" s="8">
        <v>1119745.3799999999</v>
      </c>
      <c r="G107" s="8">
        <f t="shared" si="19"/>
        <v>42.96142885709385</v>
      </c>
      <c r="I107" s="26"/>
      <c r="J107" s="26"/>
    </row>
    <row r="108" spans="1:10" x14ac:dyDescent="0.25">
      <c r="A108" s="11" t="s">
        <v>108</v>
      </c>
      <c r="B108" s="12">
        <v>29693558.870000001</v>
      </c>
      <c r="C108" s="45">
        <v>0</v>
      </c>
      <c r="D108" s="45">
        <v>0</v>
      </c>
      <c r="E108" s="8">
        <f t="shared" si="26"/>
        <v>29693558.870000001</v>
      </c>
      <c r="F108" s="8">
        <v>15517146.4</v>
      </c>
      <c r="G108" s="8">
        <f t="shared" si="19"/>
        <v>52.257617444695335</v>
      </c>
      <c r="I108" s="26"/>
      <c r="J108" s="26"/>
    </row>
    <row r="109" spans="1:10" s="1" customFormat="1" x14ac:dyDescent="0.25">
      <c r="A109" s="11" t="s">
        <v>109</v>
      </c>
      <c r="B109" s="12">
        <v>23241768.640000001</v>
      </c>
      <c r="C109" s="45">
        <v>0</v>
      </c>
      <c r="D109" s="45">
        <v>0</v>
      </c>
      <c r="E109" s="8">
        <f t="shared" si="26"/>
        <v>23241768.640000001</v>
      </c>
      <c r="F109" s="8">
        <v>13353498.5</v>
      </c>
      <c r="G109" s="8">
        <f t="shared" si="19"/>
        <v>57.454743254857569</v>
      </c>
      <c r="I109" s="26"/>
      <c r="J109" s="26"/>
    </row>
    <row r="110" spans="1:10" x14ac:dyDescent="0.25">
      <c r="A110" s="11" t="s">
        <v>110</v>
      </c>
      <c r="B110" s="12">
        <v>1820762.43</v>
      </c>
      <c r="C110" s="45">
        <v>0</v>
      </c>
      <c r="D110" s="45">
        <v>0</v>
      </c>
      <c r="E110" s="8">
        <f t="shared" si="26"/>
        <v>1820762.43</v>
      </c>
      <c r="F110" s="8">
        <v>1280079.28</v>
      </c>
      <c r="G110" s="8">
        <f t="shared" si="19"/>
        <v>70.304574551222487</v>
      </c>
      <c r="I110" s="26"/>
      <c r="J110" s="26"/>
    </row>
    <row r="111" spans="1:10" ht="24" x14ac:dyDescent="0.25">
      <c r="A111" s="11" t="s">
        <v>111</v>
      </c>
      <c r="B111" s="12">
        <v>196168</v>
      </c>
      <c r="C111" s="45">
        <v>0</v>
      </c>
      <c r="D111" s="45">
        <v>0</v>
      </c>
      <c r="E111" s="8">
        <f t="shared" si="26"/>
        <v>196168</v>
      </c>
      <c r="F111" s="8">
        <v>348129</v>
      </c>
      <c r="G111" s="8">
        <f t="shared" si="19"/>
        <v>177.4647241140247</v>
      </c>
      <c r="I111" s="26"/>
      <c r="J111" s="26"/>
    </row>
    <row r="112" spans="1:10" x14ac:dyDescent="0.25">
      <c r="A112" s="27" t="s">
        <v>384</v>
      </c>
      <c r="B112" s="52">
        <v>0</v>
      </c>
      <c r="C112" s="45">
        <v>0</v>
      </c>
      <c r="D112" s="45">
        <v>0</v>
      </c>
      <c r="E112" s="48">
        <v>0</v>
      </c>
      <c r="F112" s="8">
        <v>12848</v>
      </c>
      <c r="G112" s="8">
        <f t="shared" si="19"/>
        <v>100</v>
      </c>
      <c r="I112" s="26"/>
      <c r="J112" s="26"/>
    </row>
    <row r="113" spans="1:10" x14ac:dyDescent="0.25">
      <c r="A113" s="11" t="s">
        <v>112</v>
      </c>
      <c r="B113" s="47">
        <v>0</v>
      </c>
      <c r="C113" s="45">
        <v>0</v>
      </c>
      <c r="D113" s="45">
        <v>0</v>
      </c>
      <c r="E113" s="48">
        <f t="shared" si="26"/>
        <v>0</v>
      </c>
      <c r="F113" s="8">
        <v>6396</v>
      </c>
      <c r="G113" s="8">
        <f t="shared" si="19"/>
        <v>100</v>
      </c>
      <c r="I113" s="26"/>
      <c r="J113" s="26"/>
    </row>
    <row r="114" spans="1:10" x14ac:dyDescent="0.25">
      <c r="A114" s="27" t="s">
        <v>385</v>
      </c>
      <c r="B114" s="52">
        <v>0</v>
      </c>
      <c r="C114" s="45">
        <v>0</v>
      </c>
      <c r="D114" s="45">
        <v>0</v>
      </c>
      <c r="E114" s="48">
        <v>0</v>
      </c>
      <c r="F114" s="8">
        <v>1272</v>
      </c>
      <c r="G114" s="8">
        <f t="shared" si="19"/>
        <v>100</v>
      </c>
      <c r="I114" s="26"/>
      <c r="J114" s="26"/>
    </row>
    <row r="115" spans="1:10" ht="24" x14ac:dyDescent="0.25">
      <c r="A115" s="11" t="s">
        <v>113</v>
      </c>
      <c r="B115" s="12">
        <v>23101.24</v>
      </c>
      <c r="C115" s="45">
        <v>0</v>
      </c>
      <c r="D115" s="45">
        <v>0</v>
      </c>
      <c r="E115" s="8">
        <f t="shared" si="26"/>
        <v>23101.24</v>
      </c>
      <c r="F115" s="8">
        <v>359781</v>
      </c>
      <c r="G115" s="8">
        <f t="shared" si="19"/>
        <v>1557.4099052691543</v>
      </c>
      <c r="I115" s="26"/>
      <c r="J115" s="26"/>
    </row>
    <row r="116" spans="1:10" x14ac:dyDescent="0.25">
      <c r="A116" s="9" t="s">
        <v>114</v>
      </c>
      <c r="B116" s="4">
        <f t="shared" ref="B116:F116" si="27">SUM(B117:B134)</f>
        <v>128312814.98</v>
      </c>
      <c r="C116" s="44">
        <f t="shared" si="27"/>
        <v>0</v>
      </c>
      <c r="D116" s="44">
        <f t="shared" si="27"/>
        <v>0</v>
      </c>
      <c r="E116" s="4">
        <f t="shared" si="27"/>
        <v>128312814.98</v>
      </c>
      <c r="F116" s="4">
        <f t="shared" si="27"/>
        <v>57888342.159999996</v>
      </c>
      <c r="G116" s="4">
        <f t="shared" si="19"/>
        <v>45.115012221517389</v>
      </c>
      <c r="I116" s="26"/>
      <c r="J116" s="26"/>
    </row>
    <row r="117" spans="1:10" x14ac:dyDescent="0.25">
      <c r="A117" s="11" t="s">
        <v>115</v>
      </c>
      <c r="B117" s="12">
        <v>3721.07</v>
      </c>
      <c r="C117" s="45">
        <v>0</v>
      </c>
      <c r="D117" s="45">
        <v>0</v>
      </c>
      <c r="E117" s="8">
        <f t="shared" ref="E117:E133" si="28">+B117+C117+D117</f>
        <v>3721.07</v>
      </c>
      <c r="F117" s="8">
        <v>1584.7</v>
      </c>
      <c r="G117" s="8">
        <f t="shared" si="19"/>
        <v>42.587212817818532</v>
      </c>
      <c r="I117" s="26"/>
      <c r="J117" s="26"/>
    </row>
    <row r="118" spans="1:10" x14ac:dyDescent="0.25">
      <c r="A118" s="11" t="s">
        <v>116</v>
      </c>
      <c r="B118" s="12">
        <v>3296099.59</v>
      </c>
      <c r="C118" s="45">
        <v>0</v>
      </c>
      <c r="D118" s="45">
        <v>0</v>
      </c>
      <c r="E118" s="8">
        <f t="shared" si="28"/>
        <v>3296099.59</v>
      </c>
      <c r="F118" s="8">
        <v>1359521.2</v>
      </c>
      <c r="G118" s="8">
        <f t="shared" si="19"/>
        <v>41.246362947425382</v>
      </c>
      <c r="I118" s="26"/>
      <c r="J118" s="26"/>
    </row>
    <row r="119" spans="1:10" x14ac:dyDescent="0.25">
      <c r="A119" s="11" t="s">
        <v>117</v>
      </c>
      <c r="B119" s="12">
        <v>63258.22</v>
      </c>
      <c r="C119" s="45">
        <v>0</v>
      </c>
      <c r="D119" s="45">
        <v>0</v>
      </c>
      <c r="E119" s="8">
        <f t="shared" si="28"/>
        <v>63258.22</v>
      </c>
      <c r="F119" s="8">
        <v>67700.2</v>
      </c>
      <c r="G119" s="8">
        <f t="shared" si="19"/>
        <v>107.02198070068995</v>
      </c>
      <c r="I119" s="26"/>
      <c r="J119" s="26"/>
    </row>
    <row r="120" spans="1:10" ht="36" x14ac:dyDescent="0.25">
      <c r="A120" s="11" t="s">
        <v>118</v>
      </c>
      <c r="B120" s="12">
        <v>99570231.189999998</v>
      </c>
      <c r="C120" s="45">
        <v>0</v>
      </c>
      <c r="D120" s="45">
        <v>0</v>
      </c>
      <c r="E120" s="8">
        <f t="shared" si="28"/>
        <v>99570231.189999998</v>
      </c>
      <c r="F120" s="8">
        <v>44509553.780000001</v>
      </c>
      <c r="G120" s="8">
        <f t="shared" si="19"/>
        <v>44.701667604915805</v>
      </c>
      <c r="I120" s="26"/>
      <c r="J120" s="26"/>
    </row>
    <row r="121" spans="1:10" x14ac:dyDescent="0.25">
      <c r="A121" s="11" t="s">
        <v>119</v>
      </c>
      <c r="B121" s="12">
        <v>5063865.24</v>
      </c>
      <c r="C121" s="45">
        <v>0</v>
      </c>
      <c r="D121" s="45">
        <v>0</v>
      </c>
      <c r="E121" s="8">
        <f t="shared" si="28"/>
        <v>5063865.24</v>
      </c>
      <c r="F121" s="8">
        <v>1979429</v>
      </c>
      <c r="G121" s="8">
        <f t="shared" si="19"/>
        <v>39.08929061469258</v>
      </c>
      <c r="I121" s="26"/>
      <c r="J121" s="26"/>
    </row>
    <row r="122" spans="1:10" ht="36" x14ac:dyDescent="0.25">
      <c r="A122" s="11" t="s">
        <v>120</v>
      </c>
      <c r="B122" s="12">
        <v>433440.69</v>
      </c>
      <c r="C122" s="45">
        <v>0</v>
      </c>
      <c r="D122" s="45">
        <v>0</v>
      </c>
      <c r="E122" s="8">
        <f t="shared" si="28"/>
        <v>433440.69</v>
      </c>
      <c r="F122" s="8">
        <v>189006</v>
      </c>
      <c r="G122" s="8">
        <f t="shared" si="19"/>
        <v>43.605966020402931</v>
      </c>
      <c r="I122" s="26"/>
      <c r="J122" s="26"/>
    </row>
    <row r="123" spans="1:10" x14ac:dyDescent="0.25">
      <c r="A123" s="11" t="s">
        <v>121</v>
      </c>
      <c r="B123" s="12">
        <v>11163.21</v>
      </c>
      <c r="C123" s="45">
        <v>0</v>
      </c>
      <c r="D123" s="45">
        <v>0</v>
      </c>
      <c r="E123" s="8">
        <f t="shared" si="28"/>
        <v>11163.21</v>
      </c>
      <c r="F123" s="8">
        <v>49654</v>
      </c>
      <c r="G123" s="8">
        <f t="shared" si="19"/>
        <v>444.80037551922794</v>
      </c>
      <c r="I123" s="26"/>
      <c r="J123" s="26"/>
    </row>
    <row r="124" spans="1:10" ht="24" x14ac:dyDescent="0.25">
      <c r="A124" s="11" t="s">
        <v>122</v>
      </c>
      <c r="B124" s="12">
        <v>15208917.960000001</v>
      </c>
      <c r="C124" s="45">
        <v>0</v>
      </c>
      <c r="D124" s="45">
        <v>0</v>
      </c>
      <c r="E124" s="8">
        <f t="shared" si="28"/>
        <v>15208917.960000001</v>
      </c>
      <c r="F124" s="8">
        <v>7248926.7300000004</v>
      </c>
      <c r="G124" s="8">
        <f t="shared" si="19"/>
        <v>47.662343560961652</v>
      </c>
      <c r="I124" s="26"/>
      <c r="J124" s="26"/>
    </row>
    <row r="125" spans="1:10" ht="24" x14ac:dyDescent="0.25">
      <c r="A125" s="11" t="s">
        <v>123</v>
      </c>
      <c r="B125" s="12">
        <v>41445.040000000001</v>
      </c>
      <c r="C125" s="45">
        <v>0</v>
      </c>
      <c r="D125" s="45">
        <v>0</v>
      </c>
      <c r="E125" s="8">
        <f t="shared" si="28"/>
        <v>41445.040000000001</v>
      </c>
      <c r="F125" s="8">
        <v>24048</v>
      </c>
      <c r="G125" s="8">
        <f t="shared" si="19"/>
        <v>58.023831078459565</v>
      </c>
      <c r="I125" s="26"/>
      <c r="J125" s="26"/>
    </row>
    <row r="126" spans="1:10" ht="36" x14ac:dyDescent="0.25">
      <c r="A126" s="11" t="s">
        <v>118</v>
      </c>
      <c r="B126" s="12">
        <v>1597237.92</v>
      </c>
      <c r="C126" s="45">
        <v>0</v>
      </c>
      <c r="D126" s="45">
        <v>0</v>
      </c>
      <c r="E126" s="8">
        <f t="shared" si="28"/>
        <v>1597237.92</v>
      </c>
      <c r="F126" s="8">
        <v>716256</v>
      </c>
      <c r="G126" s="8">
        <f t="shared" si="19"/>
        <v>44.843413184179852</v>
      </c>
      <c r="I126" s="26"/>
      <c r="J126" s="26"/>
    </row>
    <row r="127" spans="1:10" s="1" customFormat="1" ht="36" x14ac:dyDescent="0.25">
      <c r="A127" s="11" t="s">
        <v>124</v>
      </c>
      <c r="B127" s="12">
        <v>1876703.23</v>
      </c>
      <c r="C127" s="45">
        <v>0</v>
      </c>
      <c r="D127" s="45">
        <v>0</v>
      </c>
      <c r="E127" s="8">
        <f t="shared" si="28"/>
        <v>1876703.23</v>
      </c>
      <c r="F127" s="8">
        <v>1451246.55</v>
      </c>
      <c r="G127" s="8">
        <f t="shared" si="19"/>
        <v>77.32957064287676</v>
      </c>
      <c r="I127" s="26"/>
      <c r="J127" s="26"/>
    </row>
    <row r="128" spans="1:10" ht="24" x14ac:dyDescent="0.25">
      <c r="A128" s="11" t="s">
        <v>125</v>
      </c>
      <c r="B128" s="12">
        <v>271894.84999999998</v>
      </c>
      <c r="C128" s="45">
        <v>0</v>
      </c>
      <c r="D128" s="45">
        <v>0</v>
      </c>
      <c r="E128" s="8">
        <f t="shared" si="28"/>
        <v>271894.84999999998</v>
      </c>
      <c r="F128" s="8">
        <v>187829</v>
      </c>
      <c r="G128" s="8">
        <f t="shared" si="19"/>
        <v>69.08148499318763</v>
      </c>
      <c r="I128" s="26"/>
      <c r="J128" s="26"/>
    </row>
    <row r="129" spans="1:10" x14ac:dyDescent="0.25">
      <c r="A129" s="11" t="s">
        <v>126</v>
      </c>
      <c r="B129" s="12">
        <v>824024.9</v>
      </c>
      <c r="C129" s="45">
        <v>0</v>
      </c>
      <c r="D129" s="45">
        <v>0</v>
      </c>
      <c r="E129" s="8">
        <f t="shared" si="28"/>
        <v>824024.9</v>
      </c>
      <c r="F129" s="8">
        <v>18622</v>
      </c>
      <c r="G129" s="8">
        <f t="shared" si="19"/>
        <v>2.2598831661518965</v>
      </c>
      <c r="I129" s="26"/>
      <c r="J129" s="26"/>
    </row>
    <row r="130" spans="1:10" ht="24" x14ac:dyDescent="0.25">
      <c r="A130" s="11" t="s">
        <v>127</v>
      </c>
      <c r="B130" s="12">
        <v>7955.39</v>
      </c>
      <c r="C130" s="45">
        <v>0</v>
      </c>
      <c r="D130" s="45">
        <v>0</v>
      </c>
      <c r="E130" s="8">
        <f t="shared" si="28"/>
        <v>7955.39</v>
      </c>
      <c r="F130" s="8">
        <v>1989</v>
      </c>
      <c r="G130" s="8">
        <f t="shared" si="19"/>
        <v>25.001916939332951</v>
      </c>
      <c r="I130" s="26"/>
      <c r="J130" s="26"/>
    </row>
    <row r="131" spans="1:10" ht="24" x14ac:dyDescent="0.25">
      <c r="A131" s="11" t="s">
        <v>128</v>
      </c>
      <c r="B131" s="12">
        <v>17322.23</v>
      </c>
      <c r="C131" s="45">
        <v>0</v>
      </c>
      <c r="D131" s="45">
        <v>0</v>
      </c>
      <c r="E131" s="8">
        <f t="shared" si="28"/>
        <v>17322.23</v>
      </c>
      <c r="F131" s="8">
        <v>60850</v>
      </c>
      <c r="G131" s="8">
        <f t="shared" si="19"/>
        <v>351.28271590897941</v>
      </c>
      <c r="I131" s="26"/>
      <c r="J131" s="26"/>
    </row>
    <row r="132" spans="1:10" ht="24" x14ac:dyDescent="0.25">
      <c r="A132" s="13" t="s">
        <v>129</v>
      </c>
      <c r="B132" s="49">
        <v>0</v>
      </c>
      <c r="C132" s="45">
        <v>0</v>
      </c>
      <c r="D132" s="45">
        <v>0</v>
      </c>
      <c r="E132" s="48">
        <f t="shared" si="28"/>
        <v>0</v>
      </c>
      <c r="F132" s="8">
        <v>5262</v>
      </c>
      <c r="G132" s="8">
        <f t="shared" si="19"/>
        <v>100</v>
      </c>
      <c r="I132" s="26"/>
      <c r="J132" s="26"/>
    </row>
    <row r="133" spans="1:10" s="1" customFormat="1" ht="36" x14ac:dyDescent="0.25">
      <c r="A133" s="11" t="s">
        <v>130</v>
      </c>
      <c r="B133" s="12">
        <v>25534.25</v>
      </c>
      <c r="C133" s="45">
        <v>0</v>
      </c>
      <c r="D133" s="45">
        <v>0</v>
      </c>
      <c r="E133" s="8">
        <f t="shared" si="28"/>
        <v>25534.25</v>
      </c>
      <c r="F133" s="8">
        <v>16400</v>
      </c>
      <c r="G133" s="8">
        <f t="shared" si="19"/>
        <v>64.22745919696095</v>
      </c>
      <c r="I133" s="26"/>
      <c r="J133" s="26"/>
    </row>
    <row r="134" spans="1:10" s="1" customFormat="1" x14ac:dyDescent="0.25">
      <c r="A134" s="27" t="s">
        <v>386</v>
      </c>
      <c r="B134" s="52">
        <v>0</v>
      </c>
      <c r="C134" s="45">
        <v>0</v>
      </c>
      <c r="D134" s="45">
        <v>0</v>
      </c>
      <c r="E134" s="48">
        <v>0</v>
      </c>
      <c r="F134" s="8">
        <v>464</v>
      </c>
      <c r="G134" s="8">
        <f t="shared" si="19"/>
        <v>100</v>
      </c>
      <c r="I134" s="26"/>
      <c r="J134" s="26"/>
    </row>
    <row r="135" spans="1:10" s="1" customFormat="1" x14ac:dyDescent="0.25">
      <c r="A135" s="9" t="s">
        <v>131</v>
      </c>
      <c r="B135" s="10">
        <f>SUM(B136:B142)</f>
        <v>9208976</v>
      </c>
      <c r="C135" s="46">
        <f t="shared" ref="C135:F135" si="29">SUM(C136:C142)</f>
        <v>0</v>
      </c>
      <c r="D135" s="46">
        <f t="shared" si="29"/>
        <v>0</v>
      </c>
      <c r="E135" s="10">
        <f t="shared" si="29"/>
        <v>9208976</v>
      </c>
      <c r="F135" s="10">
        <f t="shared" si="29"/>
        <v>3125851</v>
      </c>
      <c r="G135" s="4">
        <f t="shared" si="19"/>
        <v>33.943524231141438</v>
      </c>
      <c r="I135" s="26"/>
      <c r="J135" s="26"/>
    </row>
    <row r="136" spans="1:10" s="1" customFormat="1" x14ac:dyDescent="0.25">
      <c r="A136" s="11" t="s">
        <v>132</v>
      </c>
      <c r="B136" s="12">
        <v>2443988.56</v>
      </c>
      <c r="C136" s="45">
        <v>0</v>
      </c>
      <c r="D136" s="45">
        <v>0</v>
      </c>
      <c r="E136" s="8">
        <f t="shared" ref="E136:E142" si="30">+B136+C136+D136</f>
        <v>2443988.56</v>
      </c>
      <c r="F136" s="8">
        <v>737953</v>
      </c>
      <c r="G136" s="8">
        <f t="shared" si="19"/>
        <v>30.194617604920378</v>
      </c>
      <c r="I136" s="26"/>
      <c r="J136" s="26"/>
    </row>
    <row r="137" spans="1:10" x14ac:dyDescent="0.25">
      <c r="A137" s="11" t="s">
        <v>133</v>
      </c>
      <c r="B137" s="12">
        <v>2082849.36</v>
      </c>
      <c r="C137" s="45">
        <v>0</v>
      </c>
      <c r="D137" s="45">
        <v>0</v>
      </c>
      <c r="E137" s="8">
        <f t="shared" si="30"/>
        <v>2082849.36</v>
      </c>
      <c r="F137" s="8">
        <v>610656</v>
      </c>
      <c r="G137" s="8">
        <f t="shared" ref="G137:G200" si="31">IF(F137=0,0,IF(E137=0,100,F137/E137*100))</f>
        <v>29.318298851915049</v>
      </c>
      <c r="I137" s="26"/>
      <c r="J137" s="26"/>
    </row>
    <row r="138" spans="1:10" x14ac:dyDescent="0.25">
      <c r="A138" s="18" t="s">
        <v>134</v>
      </c>
      <c r="B138" s="12">
        <v>24818.19</v>
      </c>
      <c r="C138" s="45">
        <v>0</v>
      </c>
      <c r="D138" s="45">
        <v>0</v>
      </c>
      <c r="E138" s="8">
        <f t="shared" si="30"/>
        <v>24818.19</v>
      </c>
      <c r="F138" s="8">
        <v>26651</v>
      </c>
      <c r="G138" s="8">
        <f t="shared" si="31"/>
        <v>107.38494628335104</v>
      </c>
      <c r="I138" s="26"/>
      <c r="J138" s="26"/>
    </row>
    <row r="139" spans="1:10" x14ac:dyDescent="0.25">
      <c r="A139" s="11" t="s">
        <v>135</v>
      </c>
      <c r="B139" s="12">
        <v>108776.42</v>
      </c>
      <c r="C139" s="45">
        <v>0</v>
      </c>
      <c r="D139" s="45">
        <v>0</v>
      </c>
      <c r="E139" s="8">
        <f t="shared" si="30"/>
        <v>108776.42</v>
      </c>
      <c r="F139" s="8">
        <v>80197</v>
      </c>
      <c r="G139" s="8">
        <f t="shared" si="31"/>
        <v>73.726456524309228</v>
      </c>
      <c r="I139" s="26"/>
      <c r="J139" s="26"/>
    </row>
    <row r="140" spans="1:10" x14ac:dyDescent="0.25">
      <c r="A140" s="11" t="s">
        <v>136</v>
      </c>
      <c r="B140" s="12">
        <v>33962.699999999997</v>
      </c>
      <c r="C140" s="45">
        <v>0</v>
      </c>
      <c r="D140" s="45">
        <v>0</v>
      </c>
      <c r="E140" s="8">
        <f t="shared" si="30"/>
        <v>33962.699999999997</v>
      </c>
      <c r="F140" s="8">
        <v>5574</v>
      </c>
      <c r="G140" s="8">
        <f t="shared" si="31"/>
        <v>16.412122711091875</v>
      </c>
      <c r="I140" s="26"/>
      <c r="J140" s="26"/>
    </row>
    <row r="141" spans="1:10" ht="24" x14ac:dyDescent="0.25">
      <c r="A141" s="11" t="s">
        <v>137</v>
      </c>
      <c r="B141" s="12">
        <v>49756.1</v>
      </c>
      <c r="C141" s="45">
        <v>0</v>
      </c>
      <c r="D141" s="45">
        <v>0</v>
      </c>
      <c r="E141" s="8">
        <f t="shared" si="30"/>
        <v>49756.1</v>
      </c>
      <c r="F141" s="8">
        <v>23562</v>
      </c>
      <c r="G141" s="8">
        <f t="shared" si="31"/>
        <v>47.354997678676582</v>
      </c>
      <c r="I141" s="26"/>
      <c r="J141" s="26"/>
    </row>
    <row r="142" spans="1:10" x14ac:dyDescent="0.25">
      <c r="A142" s="11" t="s">
        <v>138</v>
      </c>
      <c r="B142" s="12">
        <v>4464824.67</v>
      </c>
      <c r="C142" s="45">
        <v>0</v>
      </c>
      <c r="D142" s="45">
        <v>0</v>
      </c>
      <c r="E142" s="8">
        <f t="shared" si="30"/>
        <v>4464824.67</v>
      </c>
      <c r="F142" s="8">
        <v>1641258</v>
      </c>
      <c r="G142" s="8">
        <f t="shared" si="31"/>
        <v>36.759741340526148</v>
      </c>
      <c r="I142" s="26"/>
      <c r="J142" s="26"/>
    </row>
    <row r="143" spans="1:10" x14ac:dyDescent="0.25">
      <c r="A143" s="3" t="s">
        <v>421</v>
      </c>
      <c r="B143" s="44">
        <f t="shared" ref="B143:F143" si="32">SUM(B144)</f>
        <v>0</v>
      </c>
      <c r="C143" s="44">
        <f t="shared" si="32"/>
        <v>0</v>
      </c>
      <c r="D143" s="44">
        <f t="shared" si="32"/>
        <v>0</v>
      </c>
      <c r="E143" s="44">
        <f t="shared" si="32"/>
        <v>0</v>
      </c>
      <c r="F143" s="4">
        <f t="shared" si="32"/>
        <v>168</v>
      </c>
      <c r="G143" s="4">
        <f t="shared" si="31"/>
        <v>100</v>
      </c>
      <c r="I143" s="26"/>
      <c r="J143" s="26"/>
    </row>
    <row r="144" spans="1:10" x14ac:dyDescent="0.25">
      <c r="A144" s="27" t="s">
        <v>387</v>
      </c>
      <c r="B144" s="52">
        <v>0</v>
      </c>
      <c r="C144" s="45">
        <v>0</v>
      </c>
      <c r="D144" s="45">
        <v>0</v>
      </c>
      <c r="E144" s="48">
        <f t="shared" ref="E144" si="33">+B144+C144+D144</f>
        <v>0</v>
      </c>
      <c r="F144" s="8">
        <v>168</v>
      </c>
      <c r="G144" s="8">
        <f t="shared" si="31"/>
        <v>100</v>
      </c>
      <c r="I144" s="26"/>
      <c r="J144" s="26"/>
    </row>
    <row r="145" spans="1:10" ht="24" x14ac:dyDescent="0.25">
      <c r="A145" s="9" t="s">
        <v>139</v>
      </c>
      <c r="B145" s="10">
        <f>SUM(B146:B147)</f>
        <v>96629</v>
      </c>
      <c r="C145" s="46">
        <f t="shared" ref="C145:F145" si="34">SUM(C146:C147)</f>
        <v>0</v>
      </c>
      <c r="D145" s="46">
        <f t="shared" si="34"/>
        <v>0</v>
      </c>
      <c r="E145" s="10">
        <f t="shared" si="34"/>
        <v>96629</v>
      </c>
      <c r="F145" s="10">
        <f t="shared" si="34"/>
        <v>59292</v>
      </c>
      <c r="G145" s="4">
        <f t="shared" si="31"/>
        <v>61.360461145204859</v>
      </c>
      <c r="I145" s="26"/>
      <c r="J145" s="26"/>
    </row>
    <row r="146" spans="1:10" ht="24" x14ac:dyDescent="0.25">
      <c r="A146" s="11" t="s">
        <v>140</v>
      </c>
      <c r="B146" s="12">
        <v>74103.039999999994</v>
      </c>
      <c r="C146" s="45">
        <v>0</v>
      </c>
      <c r="D146" s="45">
        <v>0</v>
      </c>
      <c r="E146" s="8">
        <f>+B146+C146+D146</f>
        <v>74103.039999999994</v>
      </c>
      <c r="F146" s="8">
        <v>49012</v>
      </c>
      <c r="G146" s="8">
        <f t="shared" si="31"/>
        <v>66.140336482821766</v>
      </c>
      <c r="I146" s="26"/>
      <c r="J146" s="26"/>
    </row>
    <row r="147" spans="1:10" ht="24" x14ac:dyDescent="0.25">
      <c r="A147" s="11" t="s">
        <v>141</v>
      </c>
      <c r="B147" s="12">
        <v>22525.96</v>
      </c>
      <c r="C147" s="45">
        <v>0</v>
      </c>
      <c r="D147" s="45">
        <v>0</v>
      </c>
      <c r="E147" s="8">
        <f>+B147+C147+D147</f>
        <v>22525.96</v>
      </c>
      <c r="F147" s="8">
        <v>10280</v>
      </c>
      <c r="G147" s="8">
        <f t="shared" si="31"/>
        <v>45.636234815297549</v>
      </c>
      <c r="I147" s="26"/>
      <c r="J147" s="26"/>
    </row>
    <row r="148" spans="1:10" x14ac:dyDescent="0.25">
      <c r="A148" s="9" t="s">
        <v>142</v>
      </c>
      <c r="B148" s="10">
        <f>SUM(B149:B200)</f>
        <v>23061212.999999996</v>
      </c>
      <c r="C148" s="46">
        <f t="shared" ref="C148:F148" si="35">SUM(C149:C200)</f>
        <v>0</v>
      </c>
      <c r="D148" s="46">
        <f t="shared" si="35"/>
        <v>0</v>
      </c>
      <c r="E148" s="10">
        <f t="shared" si="35"/>
        <v>23061212.999999996</v>
      </c>
      <c r="F148" s="10">
        <f t="shared" si="35"/>
        <v>8841412</v>
      </c>
      <c r="G148" s="4">
        <f t="shared" si="31"/>
        <v>38.338885296276487</v>
      </c>
      <c r="I148" s="26"/>
      <c r="J148" s="26"/>
    </row>
    <row r="149" spans="1:10" s="1" customFormat="1" x14ac:dyDescent="0.25">
      <c r="A149" s="11" t="s">
        <v>143</v>
      </c>
      <c r="B149" s="12">
        <v>2423.13</v>
      </c>
      <c r="C149" s="45">
        <v>0</v>
      </c>
      <c r="D149" s="45">
        <v>0</v>
      </c>
      <c r="E149" s="8">
        <f t="shared" ref="E149:E200" si="36">+B149+C149+D149</f>
        <v>2423.13</v>
      </c>
      <c r="F149" s="8">
        <v>650</v>
      </c>
      <c r="G149" s="8">
        <f t="shared" si="31"/>
        <v>26.824809234337405</v>
      </c>
      <c r="I149" s="26"/>
      <c r="J149" s="26"/>
    </row>
    <row r="150" spans="1:10" x14ac:dyDescent="0.25">
      <c r="A150" s="11" t="s">
        <v>144</v>
      </c>
      <c r="B150" s="12">
        <v>358159.51</v>
      </c>
      <c r="C150" s="45">
        <v>0</v>
      </c>
      <c r="D150" s="45">
        <v>0</v>
      </c>
      <c r="E150" s="8">
        <f t="shared" si="36"/>
        <v>358159.51</v>
      </c>
      <c r="F150" s="8">
        <v>110537</v>
      </c>
      <c r="G150" s="8">
        <f t="shared" si="31"/>
        <v>30.862505926479518</v>
      </c>
      <c r="I150" s="26"/>
      <c r="J150" s="26"/>
    </row>
    <row r="151" spans="1:10" x14ac:dyDescent="0.25">
      <c r="A151" s="11" t="s">
        <v>145</v>
      </c>
      <c r="B151" s="12">
        <v>228796.27</v>
      </c>
      <c r="C151" s="45">
        <v>0</v>
      </c>
      <c r="D151" s="45">
        <v>0</v>
      </c>
      <c r="E151" s="8">
        <f t="shared" si="36"/>
        <v>228796.27</v>
      </c>
      <c r="F151" s="8">
        <v>44608</v>
      </c>
      <c r="G151" s="8">
        <f t="shared" si="31"/>
        <v>19.496821342410872</v>
      </c>
      <c r="I151" s="26"/>
      <c r="J151" s="26"/>
    </row>
    <row r="152" spans="1:10" x14ac:dyDescent="0.25">
      <c r="A152" s="18" t="s">
        <v>146</v>
      </c>
      <c r="B152" s="12">
        <v>1618.98</v>
      </c>
      <c r="C152" s="45">
        <v>0</v>
      </c>
      <c r="D152" s="45">
        <v>0</v>
      </c>
      <c r="E152" s="8">
        <f t="shared" si="36"/>
        <v>1618.98</v>
      </c>
      <c r="F152" s="48">
        <v>0</v>
      </c>
      <c r="G152" s="29">
        <f t="shared" si="31"/>
        <v>0</v>
      </c>
      <c r="I152" s="26"/>
      <c r="J152" s="26"/>
    </row>
    <row r="153" spans="1:10" ht="24" x14ac:dyDescent="0.25">
      <c r="A153" s="11" t="s">
        <v>147</v>
      </c>
      <c r="B153" s="12">
        <v>2056707.18</v>
      </c>
      <c r="C153" s="45">
        <v>0</v>
      </c>
      <c r="D153" s="45">
        <v>0</v>
      </c>
      <c r="E153" s="8">
        <f t="shared" si="36"/>
        <v>2056707.18</v>
      </c>
      <c r="F153" s="8">
        <v>733755</v>
      </c>
      <c r="G153" s="8">
        <f t="shared" si="31"/>
        <v>35.67620160688115</v>
      </c>
      <c r="I153" s="26"/>
      <c r="J153" s="26"/>
    </row>
    <row r="154" spans="1:10" x14ac:dyDescent="0.25">
      <c r="A154" s="11" t="s">
        <v>148</v>
      </c>
      <c r="B154" s="12">
        <v>18120.099999999999</v>
      </c>
      <c r="C154" s="45">
        <v>0</v>
      </c>
      <c r="D154" s="45">
        <v>0</v>
      </c>
      <c r="E154" s="8">
        <f t="shared" si="36"/>
        <v>18120.099999999999</v>
      </c>
      <c r="F154" s="8">
        <v>11394</v>
      </c>
      <c r="G154" s="8">
        <f t="shared" si="31"/>
        <v>62.880447679648576</v>
      </c>
      <c r="I154" s="26"/>
      <c r="J154" s="26"/>
    </row>
    <row r="155" spans="1:10" ht="36" x14ac:dyDescent="0.25">
      <c r="A155" s="11" t="s">
        <v>149</v>
      </c>
      <c r="B155" s="12">
        <v>90600.51</v>
      </c>
      <c r="C155" s="45">
        <v>0</v>
      </c>
      <c r="D155" s="45">
        <v>0</v>
      </c>
      <c r="E155" s="8">
        <f t="shared" si="36"/>
        <v>90600.51</v>
      </c>
      <c r="F155" s="8">
        <v>11394</v>
      </c>
      <c r="G155" s="8">
        <f t="shared" si="31"/>
        <v>12.576088147848175</v>
      </c>
      <c r="I155" s="26"/>
      <c r="J155" s="26"/>
    </row>
    <row r="156" spans="1:10" ht="24" x14ac:dyDescent="0.25">
      <c r="A156" s="11" t="s">
        <v>150</v>
      </c>
      <c r="B156" s="12">
        <v>8653924.2799999993</v>
      </c>
      <c r="C156" s="45">
        <v>0</v>
      </c>
      <c r="D156" s="45">
        <v>0</v>
      </c>
      <c r="E156" s="8">
        <f t="shared" si="36"/>
        <v>8653924.2799999993</v>
      </c>
      <c r="F156" s="8">
        <v>3301824</v>
      </c>
      <c r="G156" s="8">
        <f t="shared" si="31"/>
        <v>38.154066215148355</v>
      </c>
      <c r="I156" s="26"/>
      <c r="J156" s="26"/>
    </row>
    <row r="157" spans="1:10" x14ac:dyDescent="0.25">
      <c r="A157" s="11" t="s">
        <v>151</v>
      </c>
      <c r="B157" s="12">
        <v>909.29</v>
      </c>
      <c r="C157" s="45">
        <v>0</v>
      </c>
      <c r="D157" s="45">
        <v>0</v>
      </c>
      <c r="E157" s="8">
        <f t="shared" si="36"/>
        <v>909.29</v>
      </c>
      <c r="F157" s="48">
        <v>0</v>
      </c>
      <c r="G157" s="29">
        <f t="shared" si="31"/>
        <v>0</v>
      </c>
      <c r="I157" s="26"/>
      <c r="J157" s="26"/>
    </row>
    <row r="158" spans="1:10" x14ac:dyDescent="0.25">
      <c r="A158" s="11" t="s">
        <v>152</v>
      </c>
      <c r="B158" s="12">
        <v>90763.97</v>
      </c>
      <c r="C158" s="45">
        <v>0</v>
      </c>
      <c r="D158" s="45">
        <v>0</v>
      </c>
      <c r="E158" s="8">
        <f t="shared" si="36"/>
        <v>90763.97</v>
      </c>
      <c r="F158" s="8">
        <v>21679</v>
      </c>
      <c r="G158" s="8">
        <f t="shared" si="31"/>
        <v>23.885028387365605</v>
      </c>
      <c r="I158" s="26"/>
      <c r="J158" s="26"/>
    </row>
    <row r="159" spans="1:10" ht="24" x14ac:dyDescent="0.25">
      <c r="A159" s="11" t="s">
        <v>153</v>
      </c>
      <c r="B159" s="47">
        <v>0</v>
      </c>
      <c r="C159" s="45">
        <v>0</v>
      </c>
      <c r="D159" s="45">
        <v>0</v>
      </c>
      <c r="E159" s="48">
        <f t="shared" si="36"/>
        <v>0</v>
      </c>
      <c r="F159" s="8">
        <v>3206</v>
      </c>
      <c r="G159" s="8">
        <f t="shared" si="31"/>
        <v>100</v>
      </c>
      <c r="I159" s="26"/>
      <c r="J159" s="26"/>
    </row>
    <row r="160" spans="1:10" ht="24" x14ac:dyDescent="0.25">
      <c r="A160" s="11" t="s">
        <v>154</v>
      </c>
      <c r="B160" s="12">
        <v>3473785.42</v>
      </c>
      <c r="C160" s="45">
        <v>0</v>
      </c>
      <c r="D160" s="45">
        <v>0</v>
      </c>
      <c r="E160" s="8">
        <f t="shared" si="36"/>
        <v>3473785.42</v>
      </c>
      <c r="F160" s="8">
        <v>1316864</v>
      </c>
      <c r="G160" s="8">
        <f t="shared" si="31"/>
        <v>37.908616704367418</v>
      </c>
      <c r="I160" s="26"/>
      <c r="J160" s="26"/>
    </row>
    <row r="161" spans="1:10" ht="36" x14ac:dyDescent="0.25">
      <c r="A161" s="11" t="s">
        <v>155</v>
      </c>
      <c r="B161" s="12">
        <v>78420.78</v>
      </c>
      <c r="C161" s="45">
        <v>0</v>
      </c>
      <c r="D161" s="45">
        <v>0</v>
      </c>
      <c r="E161" s="8">
        <f t="shared" si="36"/>
        <v>78420.78</v>
      </c>
      <c r="F161" s="8">
        <v>23764</v>
      </c>
      <c r="G161" s="8">
        <f t="shared" si="31"/>
        <v>30.303192597676283</v>
      </c>
      <c r="I161" s="26"/>
      <c r="J161" s="26"/>
    </row>
    <row r="162" spans="1:10" x14ac:dyDescent="0.25">
      <c r="A162" s="11" t="s">
        <v>156</v>
      </c>
      <c r="B162" s="12">
        <v>5836.05</v>
      </c>
      <c r="C162" s="45">
        <v>0</v>
      </c>
      <c r="D162" s="45">
        <v>0</v>
      </c>
      <c r="E162" s="8">
        <f t="shared" si="36"/>
        <v>5836.05</v>
      </c>
      <c r="F162" s="8">
        <v>3360</v>
      </c>
      <c r="G162" s="8">
        <f t="shared" si="31"/>
        <v>57.573187344179708</v>
      </c>
      <c r="I162" s="26"/>
      <c r="J162" s="26"/>
    </row>
    <row r="163" spans="1:10" x14ac:dyDescent="0.25">
      <c r="A163" s="11" t="s">
        <v>157</v>
      </c>
      <c r="B163" s="12">
        <v>6866.91</v>
      </c>
      <c r="C163" s="45">
        <v>0</v>
      </c>
      <c r="D163" s="45">
        <v>0</v>
      </c>
      <c r="E163" s="8">
        <f t="shared" si="36"/>
        <v>6866.91</v>
      </c>
      <c r="F163" s="8">
        <v>6355</v>
      </c>
      <c r="G163" s="8">
        <f t="shared" si="31"/>
        <v>92.545264172677378</v>
      </c>
      <c r="I163" s="26"/>
      <c r="J163" s="26"/>
    </row>
    <row r="164" spans="1:10" x14ac:dyDescent="0.25">
      <c r="A164" s="13" t="s">
        <v>158</v>
      </c>
      <c r="B164" s="14">
        <v>653545.93000000005</v>
      </c>
      <c r="C164" s="45">
        <v>0</v>
      </c>
      <c r="D164" s="45">
        <v>0</v>
      </c>
      <c r="E164" s="8">
        <f t="shared" si="36"/>
        <v>653545.93000000005</v>
      </c>
      <c r="F164" s="8">
        <v>77052</v>
      </c>
      <c r="G164" s="8">
        <f t="shared" si="31"/>
        <v>11.789837020330001</v>
      </c>
      <c r="I164" s="26"/>
      <c r="J164" s="26"/>
    </row>
    <row r="165" spans="1:10" x14ac:dyDescent="0.25">
      <c r="A165" s="13" t="s">
        <v>159</v>
      </c>
      <c r="B165" s="14">
        <v>30905.21</v>
      </c>
      <c r="C165" s="45">
        <v>0</v>
      </c>
      <c r="D165" s="45">
        <v>0</v>
      </c>
      <c r="E165" s="8">
        <f t="shared" si="36"/>
        <v>30905.21</v>
      </c>
      <c r="F165" s="8">
        <v>55520</v>
      </c>
      <c r="G165" s="8">
        <f t="shared" si="31"/>
        <v>179.64608556291967</v>
      </c>
      <c r="I165" s="26"/>
      <c r="J165" s="26"/>
    </row>
    <row r="166" spans="1:10" ht="36" x14ac:dyDescent="0.25">
      <c r="A166" s="11" t="s">
        <v>160</v>
      </c>
      <c r="B166" s="12">
        <v>50155.56</v>
      </c>
      <c r="C166" s="45">
        <v>0</v>
      </c>
      <c r="D166" s="45">
        <v>0</v>
      </c>
      <c r="E166" s="8">
        <f t="shared" si="36"/>
        <v>50155.56</v>
      </c>
      <c r="F166" s="48">
        <v>0</v>
      </c>
      <c r="G166" s="29">
        <f t="shared" si="31"/>
        <v>0</v>
      </c>
      <c r="I166" s="26"/>
      <c r="J166" s="26"/>
    </row>
    <row r="167" spans="1:10" ht="36" x14ac:dyDescent="0.25">
      <c r="A167" s="11" t="s">
        <v>161</v>
      </c>
      <c r="B167" s="12">
        <v>66779.89</v>
      </c>
      <c r="C167" s="45">
        <v>0</v>
      </c>
      <c r="D167" s="45">
        <v>0</v>
      </c>
      <c r="E167" s="8">
        <f t="shared" si="36"/>
        <v>66779.89</v>
      </c>
      <c r="F167" s="8">
        <v>37800</v>
      </c>
      <c r="G167" s="8">
        <f t="shared" si="31"/>
        <v>56.603866822781534</v>
      </c>
      <c r="I167" s="26"/>
      <c r="J167" s="26"/>
    </row>
    <row r="168" spans="1:10" ht="36" x14ac:dyDescent="0.25">
      <c r="A168" s="11" t="s">
        <v>161</v>
      </c>
      <c r="B168" s="12">
        <v>40067.93</v>
      </c>
      <c r="C168" s="45">
        <v>0</v>
      </c>
      <c r="D168" s="45">
        <v>0</v>
      </c>
      <c r="E168" s="8">
        <f t="shared" si="36"/>
        <v>40067.93</v>
      </c>
      <c r="F168" s="8">
        <v>16800</v>
      </c>
      <c r="G168" s="8">
        <f t="shared" si="31"/>
        <v>41.928794424867966</v>
      </c>
      <c r="I168" s="26"/>
      <c r="J168" s="26"/>
    </row>
    <row r="169" spans="1:10" x14ac:dyDescent="0.25">
      <c r="A169" s="11" t="s">
        <v>162</v>
      </c>
      <c r="B169" s="12">
        <v>90152.85</v>
      </c>
      <c r="C169" s="45">
        <v>0</v>
      </c>
      <c r="D169" s="45">
        <v>0</v>
      </c>
      <c r="E169" s="8">
        <f t="shared" si="36"/>
        <v>90152.85</v>
      </c>
      <c r="F169" s="48">
        <v>0</v>
      </c>
      <c r="G169" s="29">
        <f t="shared" si="31"/>
        <v>0</v>
      </c>
      <c r="I169" s="26"/>
      <c r="J169" s="26"/>
    </row>
    <row r="170" spans="1:10" x14ac:dyDescent="0.25">
      <c r="A170" s="11" t="s">
        <v>163</v>
      </c>
      <c r="B170" s="12">
        <v>3961.62</v>
      </c>
      <c r="C170" s="45">
        <v>0</v>
      </c>
      <c r="D170" s="45">
        <v>0</v>
      </c>
      <c r="E170" s="8">
        <f t="shared" si="36"/>
        <v>3961.62</v>
      </c>
      <c r="F170" s="8">
        <v>12758</v>
      </c>
      <c r="G170" s="8">
        <f t="shared" si="31"/>
        <v>322.03997354617553</v>
      </c>
      <c r="I170" s="26"/>
      <c r="J170" s="26"/>
    </row>
    <row r="171" spans="1:10" ht="24" x14ac:dyDescent="0.25">
      <c r="A171" s="11" t="s">
        <v>164</v>
      </c>
      <c r="B171" s="12">
        <v>4125.07</v>
      </c>
      <c r="C171" s="45">
        <v>0</v>
      </c>
      <c r="D171" s="45">
        <v>0</v>
      </c>
      <c r="E171" s="8">
        <f t="shared" si="36"/>
        <v>4125.07</v>
      </c>
      <c r="F171" s="8">
        <v>311</v>
      </c>
      <c r="G171" s="8">
        <f t="shared" si="31"/>
        <v>7.5392660003345409</v>
      </c>
      <c r="I171" s="26"/>
      <c r="J171" s="26"/>
    </row>
    <row r="172" spans="1:10" x14ac:dyDescent="0.25">
      <c r="A172" s="11" t="s">
        <v>165</v>
      </c>
      <c r="B172" s="12">
        <v>6160.51</v>
      </c>
      <c r="C172" s="45">
        <v>0</v>
      </c>
      <c r="D172" s="45">
        <v>0</v>
      </c>
      <c r="E172" s="8">
        <f t="shared" si="36"/>
        <v>6160.51</v>
      </c>
      <c r="F172" s="8">
        <v>1854</v>
      </c>
      <c r="G172" s="8">
        <f t="shared" si="31"/>
        <v>30.094910973279809</v>
      </c>
      <c r="I172" s="26"/>
      <c r="J172" s="26"/>
    </row>
    <row r="173" spans="1:10" ht="24" x14ac:dyDescent="0.25">
      <c r="A173" s="11" t="s">
        <v>166</v>
      </c>
      <c r="B173" s="12">
        <v>818694.31</v>
      </c>
      <c r="C173" s="45">
        <v>0</v>
      </c>
      <c r="D173" s="45">
        <v>0</v>
      </c>
      <c r="E173" s="8">
        <f t="shared" si="36"/>
        <v>818694.31</v>
      </c>
      <c r="F173" s="8">
        <v>135439</v>
      </c>
      <c r="G173" s="8">
        <f t="shared" si="31"/>
        <v>16.543293185951175</v>
      </c>
      <c r="I173" s="26"/>
      <c r="J173" s="26"/>
    </row>
    <row r="174" spans="1:10" x14ac:dyDescent="0.25">
      <c r="A174" s="11" t="s">
        <v>167</v>
      </c>
      <c r="B174" s="12">
        <v>120101.94</v>
      </c>
      <c r="C174" s="45">
        <v>0</v>
      </c>
      <c r="D174" s="45">
        <v>0</v>
      </c>
      <c r="E174" s="8">
        <f t="shared" si="36"/>
        <v>120101.94</v>
      </c>
      <c r="F174" s="8">
        <v>46965</v>
      </c>
      <c r="G174" s="8">
        <f t="shared" si="31"/>
        <v>39.1042809133641</v>
      </c>
      <c r="I174" s="26"/>
      <c r="J174" s="26"/>
    </row>
    <row r="175" spans="1:10" x14ac:dyDescent="0.25">
      <c r="A175" s="11" t="s">
        <v>168</v>
      </c>
      <c r="B175" s="12">
        <v>1323738.3600000001</v>
      </c>
      <c r="C175" s="45">
        <v>0</v>
      </c>
      <c r="D175" s="45">
        <v>0</v>
      </c>
      <c r="E175" s="8">
        <f t="shared" si="36"/>
        <v>1323738.3600000001</v>
      </c>
      <c r="F175" s="8">
        <v>794366</v>
      </c>
      <c r="G175" s="8">
        <f t="shared" si="31"/>
        <v>60.009290657709727</v>
      </c>
      <c r="I175" s="26"/>
      <c r="J175" s="26"/>
    </row>
    <row r="176" spans="1:10" x14ac:dyDescent="0.25">
      <c r="A176" s="11" t="s">
        <v>169</v>
      </c>
      <c r="B176" s="12">
        <v>3035.9</v>
      </c>
      <c r="C176" s="45">
        <v>0</v>
      </c>
      <c r="D176" s="45">
        <v>0</v>
      </c>
      <c r="E176" s="8">
        <f t="shared" si="36"/>
        <v>3035.9</v>
      </c>
      <c r="F176" s="8">
        <v>0</v>
      </c>
      <c r="G176" s="29">
        <f t="shared" si="31"/>
        <v>0</v>
      </c>
      <c r="I176" s="26"/>
      <c r="J176" s="26"/>
    </row>
    <row r="177" spans="1:10" ht="24" x14ac:dyDescent="0.25">
      <c r="A177" s="11" t="s">
        <v>170</v>
      </c>
      <c r="B177" s="12">
        <v>356119.15</v>
      </c>
      <c r="C177" s="45">
        <v>0</v>
      </c>
      <c r="D177" s="45">
        <v>0</v>
      </c>
      <c r="E177" s="8">
        <f t="shared" si="36"/>
        <v>356119.15</v>
      </c>
      <c r="F177" s="8">
        <v>174517</v>
      </c>
      <c r="G177" s="8">
        <f t="shared" si="31"/>
        <v>49.005227604300408</v>
      </c>
      <c r="I177" s="26"/>
      <c r="J177" s="26"/>
    </row>
    <row r="178" spans="1:10" ht="24" x14ac:dyDescent="0.25">
      <c r="A178" s="11" t="s">
        <v>171</v>
      </c>
      <c r="B178" s="12">
        <v>48044.56</v>
      </c>
      <c r="C178" s="45">
        <v>0</v>
      </c>
      <c r="D178" s="45">
        <v>0</v>
      </c>
      <c r="E178" s="8">
        <f t="shared" si="36"/>
        <v>48044.56</v>
      </c>
      <c r="F178" s="8">
        <v>35360</v>
      </c>
      <c r="G178" s="8">
        <f t="shared" si="31"/>
        <v>73.598342871700765</v>
      </c>
      <c r="I178" s="26"/>
      <c r="J178" s="26"/>
    </row>
    <row r="179" spans="1:10" ht="24" x14ac:dyDescent="0.25">
      <c r="A179" s="11" t="s">
        <v>172</v>
      </c>
      <c r="B179" s="12">
        <v>25985.02</v>
      </c>
      <c r="C179" s="45">
        <v>0</v>
      </c>
      <c r="D179" s="45">
        <v>0</v>
      </c>
      <c r="E179" s="8">
        <f t="shared" si="36"/>
        <v>25985.02</v>
      </c>
      <c r="F179" s="8">
        <v>19490</v>
      </c>
      <c r="G179" s="8">
        <f t="shared" si="31"/>
        <v>75.004752738308454</v>
      </c>
      <c r="I179" s="26"/>
      <c r="J179" s="26"/>
    </row>
    <row r="180" spans="1:10" ht="24" x14ac:dyDescent="0.25">
      <c r="A180" s="11" t="s">
        <v>173</v>
      </c>
      <c r="B180" s="12">
        <v>140745.39000000001</v>
      </c>
      <c r="C180" s="45">
        <v>0</v>
      </c>
      <c r="D180" s="45">
        <v>0</v>
      </c>
      <c r="E180" s="8">
        <f t="shared" si="36"/>
        <v>140745.39000000001</v>
      </c>
      <c r="F180" s="8">
        <v>93052</v>
      </c>
      <c r="G180" s="8">
        <f t="shared" si="31"/>
        <v>66.113710722603415</v>
      </c>
      <c r="I180" s="26"/>
      <c r="J180" s="26"/>
    </row>
    <row r="181" spans="1:10" ht="24" x14ac:dyDescent="0.25">
      <c r="A181" s="11" t="s">
        <v>174</v>
      </c>
      <c r="B181" s="12">
        <v>111565.95</v>
      </c>
      <c r="C181" s="45">
        <v>0</v>
      </c>
      <c r="D181" s="45">
        <v>0</v>
      </c>
      <c r="E181" s="8">
        <f t="shared" si="36"/>
        <v>111565.95</v>
      </c>
      <c r="F181" s="8">
        <v>66015</v>
      </c>
      <c r="G181" s="8">
        <f t="shared" si="31"/>
        <v>59.171279409174574</v>
      </c>
      <c r="I181" s="26"/>
      <c r="J181" s="26"/>
    </row>
    <row r="182" spans="1:10" ht="24" x14ac:dyDescent="0.25">
      <c r="A182" s="11" t="s">
        <v>175</v>
      </c>
      <c r="B182" s="47">
        <v>0</v>
      </c>
      <c r="C182" s="45">
        <v>0</v>
      </c>
      <c r="D182" s="45">
        <v>0</v>
      </c>
      <c r="E182" s="48">
        <f t="shared" si="36"/>
        <v>0</v>
      </c>
      <c r="F182" s="8">
        <v>36</v>
      </c>
      <c r="G182" s="8">
        <f t="shared" si="31"/>
        <v>100</v>
      </c>
      <c r="I182" s="26"/>
      <c r="J182" s="26"/>
    </row>
    <row r="183" spans="1:10" ht="24" x14ac:dyDescent="0.25">
      <c r="A183" s="27" t="s">
        <v>388</v>
      </c>
      <c r="B183" s="52">
        <v>0</v>
      </c>
      <c r="C183" s="45">
        <v>0</v>
      </c>
      <c r="D183" s="45">
        <v>0</v>
      </c>
      <c r="E183" s="48">
        <v>0</v>
      </c>
      <c r="F183" s="8">
        <v>184</v>
      </c>
      <c r="G183" s="8">
        <f t="shared" si="31"/>
        <v>100</v>
      </c>
      <c r="I183" s="26"/>
      <c r="J183" s="26"/>
    </row>
    <row r="184" spans="1:10" ht="24" x14ac:dyDescent="0.25">
      <c r="A184" s="11" t="s">
        <v>176</v>
      </c>
      <c r="B184" s="12">
        <v>681794.23</v>
      </c>
      <c r="C184" s="45">
        <v>0</v>
      </c>
      <c r="D184" s="45">
        <v>0</v>
      </c>
      <c r="E184" s="8">
        <f t="shared" si="36"/>
        <v>681794.23</v>
      </c>
      <c r="F184" s="8">
        <v>414164</v>
      </c>
      <c r="G184" s="8">
        <f t="shared" si="31"/>
        <v>60.746187306395946</v>
      </c>
      <c r="I184" s="26"/>
      <c r="J184" s="26"/>
    </row>
    <row r="185" spans="1:10" ht="24" x14ac:dyDescent="0.25">
      <c r="A185" s="11" t="s">
        <v>177</v>
      </c>
      <c r="B185" s="12">
        <v>121220.69</v>
      </c>
      <c r="C185" s="45">
        <v>0</v>
      </c>
      <c r="D185" s="45">
        <v>0</v>
      </c>
      <c r="E185" s="8">
        <f t="shared" si="36"/>
        <v>121220.69</v>
      </c>
      <c r="F185" s="8">
        <v>284639</v>
      </c>
      <c r="G185" s="8">
        <f t="shared" si="31"/>
        <v>234.81057565338062</v>
      </c>
      <c r="I185" s="26"/>
      <c r="J185" s="26"/>
    </row>
    <row r="186" spans="1:10" ht="24" x14ac:dyDescent="0.25">
      <c r="A186" s="11" t="s">
        <v>178</v>
      </c>
      <c r="B186" s="12">
        <v>1054251.54</v>
      </c>
      <c r="C186" s="45">
        <v>0</v>
      </c>
      <c r="D186" s="45">
        <v>0</v>
      </c>
      <c r="E186" s="8">
        <f t="shared" si="36"/>
        <v>1054251.54</v>
      </c>
      <c r="F186" s="8">
        <v>46412</v>
      </c>
      <c r="G186" s="8">
        <f t="shared" si="31"/>
        <v>4.4023649232705884</v>
      </c>
      <c r="I186" s="26"/>
      <c r="J186" s="26"/>
    </row>
    <row r="187" spans="1:10" s="1" customFormat="1" ht="24" x14ac:dyDescent="0.25">
      <c r="A187" s="11" t="s">
        <v>179</v>
      </c>
      <c r="B187" s="12">
        <v>655746.46</v>
      </c>
      <c r="C187" s="45">
        <v>0</v>
      </c>
      <c r="D187" s="45">
        <v>0</v>
      </c>
      <c r="E187" s="8">
        <f t="shared" si="36"/>
        <v>655746.46</v>
      </c>
      <c r="F187" s="8">
        <v>52803</v>
      </c>
      <c r="G187" s="8">
        <f t="shared" si="31"/>
        <v>8.0523499890491212</v>
      </c>
      <c r="I187" s="26"/>
      <c r="J187" s="26"/>
    </row>
    <row r="188" spans="1:10" x14ac:dyDescent="0.25">
      <c r="A188" s="11" t="s">
        <v>180</v>
      </c>
      <c r="B188" s="12">
        <v>6669.77</v>
      </c>
      <c r="C188" s="45">
        <v>0</v>
      </c>
      <c r="D188" s="45">
        <v>0</v>
      </c>
      <c r="E188" s="8">
        <f t="shared" si="36"/>
        <v>6669.77</v>
      </c>
      <c r="F188" s="8">
        <v>420</v>
      </c>
      <c r="G188" s="8">
        <f t="shared" si="31"/>
        <v>6.2970687145133928</v>
      </c>
      <c r="I188" s="26"/>
      <c r="J188" s="26"/>
    </row>
    <row r="189" spans="1:10" ht="24" x14ac:dyDescent="0.25">
      <c r="A189" s="11" t="s">
        <v>181</v>
      </c>
      <c r="B189" s="12">
        <v>6190.08</v>
      </c>
      <c r="C189" s="45">
        <v>0</v>
      </c>
      <c r="D189" s="45">
        <v>0</v>
      </c>
      <c r="E189" s="8">
        <f t="shared" si="36"/>
        <v>6190.08</v>
      </c>
      <c r="F189" s="48">
        <v>0</v>
      </c>
      <c r="G189" s="29">
        <f t="shared" si="31"/>
        <v>0</v>
      </c>
      <c r="I189" s="26"/>
      <c r="J189" s="26"/>
    </row>
    <row r="190" spans="1:10" ht="24" x14ac:dyDescent="0.25">
      <c r="A190" s="11" t="s">
        <v>182</v>
      </c>
      <c r="B190" s="12">
        <v>138190.01</v>
      </c>
      <c r="C190" s="45">
        <v>0</v>
      </c>
      <c r="D190" s="45">
        <v>0</v>
      </c>
      <c r="E190" s="8">
        <f t="shared" si="36"/>
        <v>138190.01</v>
      </c>
      <c r="F190" s="8">
        <v>82119</v>
      </c>
      <c r="G190" s="8">
        <f t="shared" si="31"/>
        <v>59.424700815927281</v>
      </c>
      <c r="I190" s="26"/>
      <c r="J190" s="26"/>
    </row>
    <row r="191" spans="1:10" x14ac:dyDescent="0.25">
      <c r="A191" s="11" t="s">
        <v>183</v>
      </c>
      <c r="B191" s="12">
        <v>190047.51</v>
      </c>
      <c r="C191" s="45">
        <v>0</v>
      </c>
      <c r="D191" s="45">
        <v>0</v>
      </c>
      <c r="E191" s="8">
        <f t="shared" si="36"/>
        <v>190047.51</v>
      </c>
      <c r="F191" s="8">
        <v>153736</v>
      </c>
      <c r="G191" s="8">
        <f t="shared" si="31"/>
        <v>80.893456588828755</v>
      </c>
      <c r="I191" s="26"/>
      <c r="J191" s="26"/>
    </row>
    <row r="192" spans="1:10" ht="24" x14ac:dyDescent="0.25">
      <c r="A192" s="11" t="s">
        <v>184</v>
      </c>
      <c r="B192" s="12">
        <v>6505.49</v>
      </c>
      <c r="C192" s="45">
        <v>0</v>
      </c>
      <c r="D192" s="45">
        <v>0</v>
      </c>
      <c r="E192" s="8">
        <f t="shared" si="36"/>
        <v>6505.49</v>
      </c>
      <c r="F192" s="48">
        <v>0</v>
      </c>
      <c r="G192" s="29">
        <f t="shared" si="31"/>
        <v>0</v>
      </c>
      <c r="I192" s="26"/>
      <c r="J192" s="26"/>
    </row>
    <row r="193" spans="1:10" x14ac:dyDescent="0.25">
      <c r="A193" s="11" t="s">
        <v>185</v>
      </c>
      <c r="B193" s="12">
        <v>6369.96</v>
      </c>
      <c r="C193" s="45">
        <v>0</v>
      </c>
      <c r="D193" s="45">
        <v>0</v>
      </c>
      <c r="E193" s="8">
        <f t="shared" si="36"/>
        <v>6369.96</v>
      </c>
      <c r="F193" s="8">
        <v>2912</v>
      </c>
      <c r="G193" s="8">
        <f t="shared" si="31"/>
        <v>45.714572775967191</v>
      </c>
      <c r="I193" s="26"/>
      <c r="J193" s="26"/>
    </row>
    <row r="194" spans="1:10" x14ac:dyDescent="0.25">
      <c r="A194" s="11" t="s">
        <v>186</v>
      </c>
      <c r="B194" s="12">
        <v>400817.32</v>
      </c>
      <c r="C194" s="45">
        <v>0</v>
      </c>
      <c r="D194" s="45">
        <v>0</v>
      </c>
      <c r="E194" s="8">
        <f t="shared" si="36"/>
        <v>400817.32</v>
      </c>
      <c r="F194" s="8">
        <v>236234</v>
      </c>
      <c r="G194" s="8">
        <f t="shared" si="31"/>
        <v>58.938071837813801</v>
      </c>
      <c r="I194" s="26"/>
      <c r="J194" s="26"/>
    </row>
    <row r="195" spans="1:10" ht="24" x14ac:dyDescent="0.25">
      <c r="A195" s="11" t="s">
        <v>187</v>
      </c>
      <c r="B195" s="12">
        <v>4987.55</v>
      </c>
      <c r="C195" s="45">
        <v>0</v>
      </c>
      <c r="D195" s="45">
        <v>0</v>
      </c>
      <c r="E195" s="8">
        <f t="shared" si="36"/>
        <v>4987.55</v>
      </c>
      <c r="F195" s="8">
        <v>1290</v>
      </c>
      <c r="G195" s="8">
        <f t="shared" si="31"/>
        <v>25.864402361881083</v>
      </c>
      <c r="I195" s="26"/>
      <c r="J195" s="26"/>
    </row>
    <row r="196" spans="1:10" ht="24" x14ac:dyDescent="0.25">
      <c r="A196" s="11" t="s">
        <v>188</v>
      </c>
      <c r="B196" s="12">
        <v>50557.22</v>
      </c>
      <c r="C196" s="45">
        <v>0</v>
      </c>
      <c r="D196" s="45">
        <v>0</v>
      </c>
      <c r="E196" s="8">
        <f t="shared" si="36"/>
        <v>50557.22</v>
      </c>
      <c r="F196" s="8">
        <v>8764</v>
      </c>
      <c r="G196" s="8">
        <f t="shared" si="31"/>
        <v>17.334813899973138</v>
      </c>
      <c r="I196" s="26"/>
      <c r="J196" s="26"/>
    </row>
    <row r="197" spans="1:10" x14ac:dyDescent="0.25">
      <c r="A197" s="11" t="s">
        <v>189</v>
      </c>
      <c r="B197" s="12">
        <v>595019.47</v>
      </c>
      <c r="C197" s="45">
        <v>0</v>
      </c>
      <c r="D197" s="45">
        <v>0</v>
      </c>
      <c r="E197" s="8">
        <f t="shared" si="36"/>
        <v>595019.47</v>
      </c>
      <c r="F197" s="8">
        <v>261909</v>
      </c>
      <c r="G197" s="8">
        <f t="shared" si="31"/>
        <v>44.01687897708625</v>
      </c>
      <c r="I197" s="26"/>
      <c r="J197" s="26"/>
    </row>
    <row r="198" spans="1:10" x14ac:dyDescent="0.25">
      <c r="A198" s="11" t="s">
        <v>190</v>
      </c>
      <c r="B198" s="12">
        <v>11706.6</v>
      </c>
      <c r="C198" s="45">
        <v>0</v>
      </c>
      <c r="D198" s="45">
        <v>0</v>
      </c>
      <c r="E198" s="8">
        <f t="shared" si="36"/>
        <v>11706.6</v>
      </c>
      <c r="F198" s="8">
        <v>8894</v>
      </c>
      <c r="G198" s="8">
        <f t="shared" si="31"/>
        <v>75.974236755334587</v>
      </c>
      <c r="I198" s="26"/>
      <c r="J198" s="26"/>
    </row>
    <row r="199" spans="1:10" s="1" customFormat="1" ht="24" x14ac:dyDescent="0.25">
      <c r="A199" s="11" t="s">
        <v>191</v>
      </c>
      <c r="B199" s="12">
        <v>11339.44</v>
      </c>
      <c r="C199" s="45">
        <v>0</v>
      </c>
      <c r="D199" s="45">
        <v>0</v>
      </c>
      <c r="E199" s="8">
        <f t="shared" si="36"/>
        <v>11339.44</v>
      </c>
      <c r="F199" s="8">
        <v>10771</v>
      </c>
      <c r="G199" s="8">
        <f t="shared" si="31"/>
        <v>94.987054034414399</v>
      </c>
      <c r="I199" s="26"/>
      <c r="J199" s="26"/>
    </row>
    <row r="200" spans="1:10" ht="24" x14ac:dyDescent="0.25">
      <c r="A200" s="11" t="s">
        <v>192</v>
      </c>
      <c r="B200" s="12">
        <v>158982.13</v>
      </c>
      <c r="C200" s="45">
        <v>0</v>
      </c>
      <c r="D200" s="45">
        <v>0</v>
      </c>
      <c r="E200" s="8">
        <f t="shared" si="36"/>
        <v>158982.13</v>
      </c>
      <c r="F200" s="8">
        <v>119436</v>
      </c>
      <c r="G200" s="8">
        <f t="shared" si="31"/>
        <v>75.125424473807215</v>
      </c>
      <c r="I200" s="26"/>
      <c r="J200" s="26"/>
    </row>
    <row r="201" spans="1:10" x14ac:dyDescent="0.25">
      <c r="A201" s="9" t="s">
        <v>193</v>
      </c>
      <c r="B201" s="10">
        <f>SUM(B202)</f>
        <v>813945</v>
      </c>
      <c r="C201" s="46">
        <f t="shared" ref="C201:F201" si="37">SUM(C202)</f>
        <v>0</v>
      </c>
      <c r="D201" s="46">
        <f t="shared" si="37"/>
        <v>0</v>
      </c>
      <c r="E201" s="10">
        <f t="shared" si="37"/>
        <v>813945</v>
      </c>
      <c r="F201" s="10">
        <f t="shared" si="37"/>
        <v>408966</v>
      </c>
      <c r="G201" s="4">
        <f t="shared" ref="G201:G264" si="38">IF(F201=0,0,IF(E201=0,100,F201/E201*100))</f>
        <v>50.244918268433366</v>
      </c>
      <c r="I201" s="26"/>
      <c r="J201" s="26"/>
    </row>
    <row r="202" spans="1:10" s="1" customFormat="1" x14ac:dyDescent="0.25">
      <c r="A202" s="11" t="s">
        <v>194</v>
      </c>
      <c r="B202" s="12">
        <v>813945</v>
      </c>
      <c r="C202" s="45">
        <v>0</v>
      </c>
      <c r="D202" s="45">
        <v>0</v>
      </c>
      <c r="E202" s="8">
        <f>+B202+C202+D202</f>
        <v>813945</v>
      </c>
      <c r="F202" s="8">
        <v>408966</v>
      </c>
      <c r="G202" s="8">
        <f t="shared" si="38"/>
        <v>50.244918268433366</v>
      </c>
      <c r="I202" s="26"/>
      <c r="J202" s="26"/>
    </row>
    <row r="203" spans="1:10" x14ac:dyDescent="0.25">
      <c r="A203" s="19" t="s">
        <v>195</v>
      </c>
      <c r="B203" s="4">
        <f>B204+B221+B227+B249+B262+B260+B272</f>
        <v>126714985</v>
      </c>
      <c r="C203" s="44">
        <f t="shared" ref="C203:F203" si="39">C204+C221+C227+C249+C262+C260+C272</f>
        <v>0</v>
      </c>
      <c r="D203" s="44">
        <f t="shared" si="39"/>
        <v>0</v>
      </c>
      <c r="E203" s="4">
        <f t="shared" si="39"/>
        <v>126714985</v>
      </c>
      <c r="F203" s="4">
        <f t="shared" si="39"/>
        <v>18194871.459999993</v>
      </c>
      <c r="G203" s="4">
        <f t="shared" si="38"/>
        <v>14.358894853674956</v>
      </c>
      <c r="I203" s="26"/>
      <c r="J203" s="26"/>
    </row>
    <row r="204" spans="1:10" s="1" customFormat="1" x14ac:dyDescent="0.25">
      <c r="A204" s="9" t="s">
        <v>196</v>
      </c>
      <c r="B204" s="10">
        <f>SUM(B205:B220)</f>
        <v>2562841.9900000002</v>
      </c>
      <c r="C204" s="46">
        <f t="shared" ref="C204:F204" si="40">SUM(C205:C220)</f>
        <v>0</v>
      </c>
      <c r="D204" s="46">
        <f t="shared" si="40"/>
        <v>0</v>
      </c>
      <c r="E204" s="10">
        <f t="shared" si="40"/>
        <v>2562841.9900000002</v>
      </c>
      <c r="F204" s="10">
        <f t="shared" si="40"/>
        <v>627451</v>
      </c>
      <c r="G204" s="4">
        <f t="shared" si="38"/>
        <v>24.482625243704543</v>
      </c>
      <c r="I204" s="26"/>
      <c r="J204" s="26"/>
    </row>
    <row r="205" spans="1:10" ht="36" x14ac:dyDescent="0.25">
      <c r="A205" s="13" t="s">
        <v>197</v>
      </c>
      <c r="B205" s="49">
        <v>0</v>
      </c>
      <c r="C205" s="45">
        <v>0</v>
      </c>
      <c r="D205" s="45">
        <v>0</v>
      </c>
      <c r="E205" s="48">
        <f t="shared" ref="E205:E220" si="41">+B205+C205+D205</f>
        <v>0</v>
      </c>
      <c r="F205" s="8">
        <v>730</v>
      </c>
      <c r="G205" s="8">
        <f t="shared" si="38"/>
        <v>100</v>
      </c>
      <c r="I205" s="26"/>
      <c r="J205" s="26"/>
    </row>
    <row r="206" spans="1:10" ht="24" x14ac:dyDescent="0.25">
      <c r="A206" s="11" t="s">
        <v>198</v>
      </c>
      <c r="B206" s="12">
        <v>164443.01999999999</v>
      </c>
      <c r="C206" s="45">
        <v>0</v>
      </c>
      <c r="D206" s="45">
        <v>0</v>
      </c>
      <c r="E206" s="8">
        <f t="shared" si="41"/>
        <v>164443.01999999999</v>
      </c>
      <c r="F206" s="48">
        <v>0</v>
      </c>
      <c r="G206" s="29">
        <f t="shared" si="38"/>
        <v>0</v>
      </c>
      <c r="I206" s="26"/>
      <c r="J206" s="26"/>
    </row>
    <row r="207" spans="1:10" ht="24" x14ac:dyDescent="0.25">
      <c r="A207" s="11" t="s">
        <v>199</v>
      </c>
      <c r="B207" s="12">
        <v>450407.21</v>
      </c>
      <c r="C207" s="45">
        <v>0</v>
      </c>
      <c r="D207" s="45">
        <v>0</v>
      </c>
      <c r="E207" s="8">
        <f t="shared" si="41"/>
        <v>450407.21</v>
      </c>
      <c r="F207" s="48">
        <v>0</v>
      </c>
      <c r="G207" s="29">
        <f t="shared" si="38"/>
        <v>0</v>
      </c>
      <c r="I207" s="26"/>
      <c r="J207" s="26"/>
    </row>
    <row r="208" spans="1:10" ht="24" x14ac:dyDescent="0.25">
      <c r="A208" s="11" t="s">
        <v>200</v>
      </c>
      <c r="B208" s="12">
        <v>25022.68</v>
      </c>
      <c r="C208" s="45">
        <v>0</v>
      </c>
      <c r="D208" s="45">
        <v>0</v>
      </c>
      <c r="E208" s="8">
        <f t="shared" si="41"/>
        <v>25022.68</v>
      </c>
      <c r="F208" s="48">
        <v>0</v>
      </c>
      <c r="G208" s="29">
        <f t="shared" si="38"/>
        <v>0</v>
      </c>
      <c r="I208" s="26"/>
      <c r="J208" s="26"/>
    </row>
    <row r="209" spans="1:10" x14ac:dyDescent="0.25">
      <c r="A209" s="11" t="s">
        <v>201</v>
      </c>
      <c r="B209" s="12">
        <v>98051.72</v>
      </c>
      <c r="C209" s="45">
        <v>0</v>
      </c>
      <c r="D209" s="45">
        <v>0</v>
      </c>
      <c r="E209" s="8">
        <f t="shared" si="41"/>
        <v>98051.72</v>
      </c>
      <c r="F209" s="8">
        <v>47076</v>
      </c>
      <c r="G209" s="8">
        <f t="shared" si="38"/>
        <v>48.011396434453161</v>
      </c>
      <c r="I209" s="26"/>
      <c r="J209" s="26"/>
    </row>
    <row r="210" spans="1:10" ht="36" x14ac:dyDescent="0.25">
      <c r="A210" s="11" t="s">
        <v>202</v>
      </c>
      <c r="B210" s="12">
        <v>58822.03</v>
      </c>
      <c r="C210" s="45">
        <v>0</v>
      </c>
      <c r="D210" s="45">
        <v>0</v>
      </c>
      <c r="E210" s="8">
        <f t="shared" si="41"/>
        <v>58822.03</v>
      </c>
      <c r="F210" s="8">
        <v>20264</v>
      </c>
      <c r="G210" s="8">
        <f t="shared" si="38"/>
        <v>34.449678122295339</v>
      </c>
      <c r="I210" s="26"/>
      <c r="J210" s="26"/>
    </row>
    <row r="211" spans="1:10" s="1" customFormat="1" ht="36" x14ac:dyDescent="0.25">
      <c r="A211" s="11" t="s">
        <v>203</v>
      </c>
      <c r="B211" s="12">
        <v>78423.38</v>
      </c>
      <c r="C211" s="45">
        <v>0</v>
      </c>
      <c r="D211" s="45">
        <v>0</v>
      </c>
      <c r="E211" s="8">
        <f t="shared" si="41"/>
        <v>78423.38</v>
      </c>
      <c r="F211" s="8">
        <v>94563</v>
      </c>
      <c r="G211" s="8">
        <f t="shared" si="38"/>
        <v>120.58011271638635</v>
      </c>
      <c r="I211" s="26"/>
      <c r="J211" s="26"/>
    </row>
    <row r="212" spans="1:10" s="1" customFormat="1" ht="24" x14ac:dyDescent="0.25">
      <c r="A212" s="11" t="s">
        <v>204</v>
      </c>
      <c r="B212" s="12">
        <v>10994.59</v>
      </c>
      <c r="C212" s="45">
        <v>0</v>
      </c>
      <c r="D212" s="45">
        <v>0</v>
      </c>
      <c r="E212" s="8">
        <f t="shared" si="41"/>
        <v>10994.59</v>
      </c>
      <c r="F212" s="48">
        <v>0</v>
      </c>
      <c r="G212" s="29">
        <f t="shared" si="38"/>
        <v>0</v>
      </c>
      <c r="I212" s="26"/>
      <c r="J212" s="26"/>
    </row>
    <row r="213" spans="1:10" ht="24" x14ac:dyDescent="0.25">
      <c r="A213" s="11" t="s">
        <v>205</v>
      </c>
      <c r="B213" s="12">
        <v>23832.26</v>
      </c>
      <c r="C213" s="45">
        <v>0</v>
      </c>
      <c r="D213" s="45">
        <v>0</v>
      </c>
      <c r="E213" s="8">
        <f t="shared" si="41"/>
        <v>23832.26</v>
      </c>
      <c r="F213" s="8">
        <v>21838</v>
      </c>
      <c r="G213" s="8">
        <f t="shared" si="38"/>
        <v>91.632098676332006</v>
      </c>
      <c r="I213" s="26"/>
      <c r="J213" s="26"/>
    </row>
    <row r="214" spans="1:10" ht="24" x14ac:dyDescent="0.25">
      <c r="A214" s="11" t="s">
        <v>206</v>
      </c>
      <c r="B214" s="12">
        <v>952381.03</v>
      </c>
      <c r="C214" s="45">
        <v>0</v>
      </c>
      <c r="D214" s="45">
        <v>0</v>
      </c>
      <c r="E214" s="8">
        <f t="shared" si="41"/>
        <v>952381.03</v>
      </c>
      <c r="F214" s="8">
        <v>225320</v>
      </c>
      <c r="G214" s="8">
        <f t="shared" si="38"/>
        <v>23.658598071824258</v>
      </c>
      <c r="I214" s="26"/>
      <c r="J214" s="26"/>
    </row>
    <row r="215" spans="1:10" ht="36" x14ac:dyDescent="0.25">
      <c r="A215" s="11" t="s">
        <v>207</v>
      </c>
      <c r="B215" s="47">
        <v>0</v>
      </c>
      <c r="C215" s="45">
        <v>0</v>
      </c>
      <c r="D215" s="45">
        <v>0</v>
      </c>
      <c r="E215" s="48">
        <f t="shared" si="41"/>
        <v>0</v>
      </c>
      <c r="F215" s="8">
        <v>2716</v>
      </c>
      <c r="G215" s="8">
        <f t="shared" si="38"/>
        <v>100</v>
      </c>
      <c r="I215" s="26"/>
      <c r="J215" s="26"/>
    </row>
    <row r="216" spans="1:10" ht="20.45" customHeight="1" x14ac:dyDescent="0.25">
      <c r="A216" s="11" t="s">
        <v>208</v>
      </c>
      <c r="B216" s="47">
        <v>0</v>
      </c>
      <c r="C216" s="45">
        <v>0</v>
      </c>
      <c r="D216" s="45">
        <v>0</v>
      </c>
      <c r="E216" s="48">
        <f t="shared" si="41"/>
        <v>0</v>
      </c>
      <c r="F216" s="8">
        <v>33950</v>
      </c>
      <c r="G216" s="8">
        <f t="shared" si="38"/>
        <v>100</v>
      </c>
      <c r="I216" s="26"/>
      <c r="J216" s="26"/>
    </row>
    <row r="217" spans="1:10" ht="24" x14ac:dyDescent="0.25">
      <c r="A217" s="11" t="s">
        <v>209</v>
      </c>
      <c r="B217" s="12">
        <v>20064.12</v>
      </c>
      <c r="C217" s="45">
        <v>0</v>
      </c>
      <c r="D217" s="45">
        <v>0</v>
      </c>
      <c r="E217" s="8">
        <f t="shared" si="41"/>
        <v>20064.12</v>
      </c>
      <c r="F217" s="8">
        <v>23177</v>
      </c>
      <c r="G217" s="8">
        <f t="shared" si="38"/>
        <v>115.51466000003987</v>
      </c>
      <c r="I217" s="26"/>
      <c r="J217" s="26"/>
    </row>
    <row r="218" spans="1:10" s="1" customFormat="1" ht="24" x14ac:dyDescent="0.25">
      <c r="A218" s="11" t="s">
        <v>210</v>
      </c>
      <c r="B218" s="12">
        <v>1769.13</v>
      </c>
      <c r="C218" s="45">
        <v>0</v>
      </c>
      <c r="D218" s="45">
        <v>0</v>
      </c>
      <c r="E218" s="8">
        <f t="shared" si="41"/>
        <v>1769.13</v>
      </c>
      <c r="F218" s="48">
        <v>0</v>
      </c>
      <c r="G218" s="29">
        <f t="shared" si="38"/>
        <v>0</v>
      </c>
      <c r="I218" s="26"/>
      <c r="J218" s="26"/>
    </row>
    <row r="219" spans="1:10" x14ac:dyDescent="0.25">
      <c r="A219" s="11" t="s">
        <v>211</v>
      </c>
      <c r="B219" s="12">
        <v>38331.120000000003</v>
      </c>
      <c r="C219" s="45">
        <v>0</v>
      </c>
      <c r="D219" s="45">
        <v>0</v>
      </c>
      <c r="E219" s="8">
        <f t="shared" si="41"/>
        <v>38331.120000000003</v>
      </c>
      <c r="F219" s="48">
        <v>0</v>
      </c>
      <c r="G219" s="29">
        <f t="shared" si="38"/>
        <v>0</v>
      </c>
      <c r="I219" s="26"/>
      <c r="J219" s="26"/>
    </row>
    <row r="220" spans="1:10" ht="24" x14ac:dyDescent="0.25">
      <c r="A220" s="11" t="s">
        <v>212</v>
      </c>
      <c r="B220" s="12">
        <v>640299.69999999995</v>
      </c>
      <c r="C220" s="45">
        <v>0</v>
      </c>
      <c r="D220" s="45">
        <v>0</v>
      </c>
      <c r="E220" s="8">
        <f t="shared" si="41"/>
        <v>640299.69999999995</v>
      </c>
      <c r="F220" s="8">
        <v>157817</v>
      </c>
      <c r="G220" s="8">
        <f t="shared" si="38"/>
        <v>24.647364351412318</v>
      </c>
      <c r="I220" s="26"/>
      <c r="J220" s="26"/>
    </row>
    <row r="221" spans="1:10" x14ac:dyDescent="0.25">
      <c r="A221" s="9" t="s">
        <v>213</v>
      </c>
      <c r="B221" s="10">
        <f>SUM(B222:B226)</f>
        <v>19460860</v>
      </c>
      <c r="C221" s="46">
        <f t="shared" ref="C221:F221" si="42">SUM(C222:C226)</f>
        <v>0</v>
      </c>
      <c r="D221" s="46">
        <f t="shared" si="42"/>
        <v>0</v>
      </c>
      <c r="E221" s="10">
        <f t="shared" si="42"/>
        <v>19460860</v>
      </c>
      <c r="F221" s="10">
        <f t="shared" si="42"/>
        <v>10179265</v>
      </c>
      <c r="G221" s="4">
        <f t="shared" si="38"/>
        <v>52.306347201511137</v>
      </c>
      <c r="I221" s="26"/>
      <c r="J221" s="26"/>
    </row>
    <row r="222" spans="1:10" x14ac:dyDescent="0.25">
      <c r="A222" s="11" t="s">
        <v>214</v>
      </c>
      <c r="B222" s="12">
        <v>376295.97</v>
      </c>
      <c r="C222" s="45">
        <v>0</v>
      </c>
      <c r="D222" s="45">
        <v>0</v>
      </c>
      <c r="E222" s="8">
        <f>+B222+C222+D222</f>
        <v>376295.97</v>
      </c>
      <c r="F222" s="8">
        <v>136022</v>
      </c>
      <c r="G222" s="8">
        <f t="shared" si="38"/>
        <v>36.147610084689461</v>
      </c>
      <c r="I222" s="26"/>
      <c r="J222" s="26"/>
    </row>
    <row r="223" spans="1:10" x14ac:dyDescent="0.25">
      <c r="A223" s="27" t="s">
        <v>389</v>
      </c>
      <c r="B223" s="52">
        <v>0</v>
      </c>
      <c r="C223" s="45">
        <v>0</v>
      </c>
      <c r="D223" s="45">
        <v>0</v>
      </c>
      <c r="E223" s="48">
        <f t="shared" ref="E223" si="43">+B223+C223+D223</f>
        <v>0</v>
      </c>
      <c r="F223" s="8">
        <v>400</v>
      </c>
      <c r="G223" s="8">
        <f t="shared" si="38"/>
        <v>100</v>
      </c>
      <c r="I223" s="26"/>
      <c r="J223" s="26"/>
    </row>
    <row r="224" spans="1:10" s="1" customFormat="1" ht="24" x14ac:dyDescent="0.25">
      <c r="A224" s="11" t="s">
        <v>215</v>
      </c>
      <c r="B224" s="12">
        <v>12632627.189999999</v>
      </c>
      <c r="C224" s="45">
        <v>0</v>
      </c>
      <c r="D224" s="45">
        <v>0</v>
      </c>
      <c r="E224" s="8">
        <f>+B224+C224+D224</f>
        <v>12632627.189999999</v>
      </c>
      <c r="F224" s="8">
        <v>3369222</v>
      </c>
      <c r="G224" s="8">
        <f t="shared" si="38"/>
        <v>26.670794200806302</v>
      </c>
      <c r="I224" s="26"/>
      <c r="J224" s="26"/>
    </row>
    <row r="225" spans="1:10" ht="24" x14ac:dyDescent="0.25">
      <c r="A225" s="11" t="s">
        <v>216</v>
      </c>
      <c r="B225" s="12">
        <v>6451936.8399999999</v>
      </c>
      <c r="C225" s="45">
        <v>0</v>
      </c>
      <c r="D225" s="45">
        <v>0</v>
      </c>
      <c r="E225" s="8">
        <f>+B225+C225+D225</f>
        <v>6451936.8399999999</v>
      </c>
      <c r="F225" s="8">
        <v>6663800</v>
      </c>
      <c r="G225" s="8">
        <f t="shared" si="38"/>
        <v>103.28371410405811</v>
      </c>
      <c r="I225" s="26"/>
      <c r="J225" s="26"/>
    </row>
    <row r="226" spans="1:10" x14ac:dyDescent="0.25">
      <c r="A226" s="11" t="s">
        <v>217</v>
      </c>
      <c r="B226" s="47">
        <v>0</v>
      </c>
      <c r="C226" s="45">
        <v>0</v>
      </c>
      <c r="D226" s="45">
        <v>0</v>
      </c>
      <c r="E226" s="48">
        <f>+B226+C226+D226</f>
        <v>0</v>
      </c>
      <c r="F226" s="8">
        <v>9821</v>
      </c>
      <c r="G226" s="8">
        <f t="shared" si="38"/>
        <v>100</v>
      </c>
      <c r="I226" s="26"/>
      <c r="J226" s="26"/>
    </row>
    <row r="227" spans="1:10" x14ac:dyDescent="0.25">
      <c r="A227" s="9" t="s">
        <v>218</v>
      </c>
      <c r="B227" s="10">
        <f t="shared" ref="B227:E227" si="44">SUM(B228:B248)</f>
        <v>95082758.989999995</v>
      </c>
      <c r="C227" s="46">
        <f t="shared" si="44"/>
        <v>0</v>
      </c>
      <c r="D227" s="46">
        <f t="shared" si="44"/>
        <v>0</v>
      </c>
      <c r="E227" s="10">
        <f t="shared" si="44"/>
        <v>95082758.989999995</v>
      </c>
      <c r="F227" s="10">
        <f>SUM(F228:F248)</f>
        <v>63898506.759999998</v>
      </c>
      <c r="G227" s="4">
        <f t="shared" si="38"/>
        <v>67.203042316767764</v>
      </c>
      <c r="I227" s="26"/>
      <c r="J227" s="26"/>
    </row>
    <row r="228" spans="1:10" x14ac:dyDescent="0.25">
      <c r="A228" s="11" t="s">
        <v>219</v>
      </c>
      <c r="B228" s="12">
        <v>25970.11</v>
      </c>
      <c r="C228" s="45">
        <v>0</v>
      </c>
      <c r="D228" s="45">
        <v>0</v>
      </c>
      <c r="E228" s="8">
        <f t="shared" ref="E228:E248" si="45">+B228+C228+D228</f>
        <v>25970.11</v>
      </c>
      <c r="F228" s="8">
        <v>14592</v>
      </c>
      <c r="G228" s="8">
        <f t="shared" si="38"/>
        <v>56.187671134238549</v>
      </c>
      <c r="I228" s="26"/>
      <c r="J228" s="26"/>
    </row>
    <row r="229" spans="1:10" x14ac:dyDescent="0.25">
      <c r="A229" s="11" t="s">
        <v>220</v>
      </c>
      <c r="B229" s="12">
        <v>1304061.53</v>
      </c>
      <c r="C229" s="45">
        <v>0</v>
      </c>
      <c r="D229" s="45">
        <v>0</v>
      </c>
      <c r="E229" s="8">
        <f t="shared" si="45"/>
        <v>1304061.53</v>
      </c>
      <c r="F229" s="8">
        <v>745727.5</v>
      </c>
      <c r="G229" s="8">
        <f t="shared" si="38"/>
        <v>57.184993410548657</v>
      </c>
      <c r="I229" s="26"/>
      <c r="J229" s="26"/>
    </row>
    <row r="230" spans="1:10" x14ac:dyDescent="0.25">
      <c r="A230" s="11" t="s">
        <v>221</v>
      </c>
      <c r="B230" s="12">
        <v>76579.92</v>
      </c>
      <c r="C230" s="45">
        <v>0</v>
      </c>
      <c r="D230" s="45">
        <v>0</v>
      </c>
      <c r="E230" s="8">
        <f t="shared" si="45"/>
        <v>76579.92</v>
      </c>
      <c r="F230" s="8">
        <v>69301.5</v>
      </c>
      <c r="G230" s="8">
        <f t="shared" si="38"/>
        <v>90.495654735601718</v>
      </c>
      <c r="I230" s="26"/>
      <c r="J230" s="26"/>
    </row>
    <row r="231" spans="1:10" x14ac:dyDescent="0.25">
      <c r="A231" s="11" t="s">
        <v>222</v>
      </c>
      <c r="B231" s="12">
        <v>18885.650000000001</v>
      </c>
      <c r="C231" s="45">
        <v>0</v>
      </c>
      <c r="D231" s="45">
        <v>0</v>
      </c>
      <c r="E231" s="8">
        <f t="shared" si="45"/>
        <v>18885.650000000001</v>
      </c>
      <c r="F231" s="8">
        <v>435.91</v>
      </c>
      <c r="G231" s="8">
        <f t="shared" si="38"/>
        <v>2.3081546041571244</v>
      </c>
      <c r="I231" s="26"/>
      <c r="J231" s="26"/>
    </row>
    <row r="232" spans="1:10" ht="24" x14ac:dyDescent="0.25">
      <c r="A232" s="11" t="s">
        <v>223</v>
      </c>
      <c r="B232" s="12">
        <v>10131062.460000001</v>
      </c>
      <c r="C232" s="45">
        <v>0</v>
      </c>
      <c r="D232" s="45">
        <v>0</v>
      </c>
      <c r="E232" s="8">
        <f t="shared" si="45"/>
        <v>10131062.460000001</v>
      </c>
      <c r="F232" s="8">
        <v>6186643.7000000002</v>
      </c>
      <c r="G232" s="8">
        <f t="shared" si="38"/>
        <v>61.066089804760715</v>
      </c>
      <c r="I232" s="26"/>
      <c r="J232" s="26"/>
    </row>
    <row r="233" spans="1:10" x14ac:dyDescent="0.25">
      <c r="A233" s="11" t="s">
        <v>224</v>
      </c>
      <c r="B233" s="12">
        <v>166963.38</v>
      </c>
      <c r="C233" s="45">
        <v>0</v>
      </c>
      <c r="D233" s="45">
        <v>0</v>
      </c>
      <c r="E233" s="8">
        <f t="shared" si="45"/>
        <v>166963.38</v>
      </c>
      <c r="F233" s="8">
        <v>58437</v>
      </c>
      <c r="G233" s="8">
        <f t="shared" si="38"/>
        <v>34.999890395127366</v>
      </c>
      <c r="I233" s="26"/>
      <c r="J233" s="26"/>
    </row>
    <row r="234" spans="1:10" x14ac:dyDescent="0.25">
      <c r="A234" s="11" t="s">
        <v>225</v>
      </c>
      <c r="B234" s="12">
        <v>5455561.9199999999</v>
      </c>
      <c r="C234" s="45">
        <v>0</v>
      </c>
      <c r="D234" s="45">
        <v>0</v>
      </c>
      <c r="E234" s="8">
        <f t="shared" si="45"/>
        <v>5455561.9199999999</v>
      </c>
      <c r="F234" s="8">
        <v>3104217.5</v>
      </c>
      <c r="G234" s="8">
        <f t="shared" si="38"/>
        <v>56.900050728413333</v>
      </c>
      <c r="I234" s="26"/>
      <c r="J234" s="26"/>
    </row>
    <row r="235" spans="1:10" x14ac:dyDescent="0.25">
      <c r="A235" s="11" t="s">
        <v>226</v>
      </c>
      <c r="B235" s="12">
        <v>3612070.39</v>
      </c>
      <c r="C235" s="45">
        <v>0</v>
      </c>
      <c r="D235" s="45">
        <v>0</v>
      </c>
      <c r="E235" s="8">
        <f t="shared" si="45"/>
        <v>3612070.39</v>
      </c>
      <c r="F235" s="8">
        <v>1610218.65</v>
      </c>
      <c r="G235" s="8">
        <f t="shared" si="38"/>
        <v>44.578828099748073</v>
      </c>
      <c r="I235" s="26"/>
      <c r="J235" s="26"/>
    </row>
    <row r="236" spans="1:10" ht="24" x14ac:dyDescent="0.25">
      <c r="A236" s="11" t="s">
        <v>227</v>
      </c>
      <c r="B236" s="12">
        <v>557619.99</v>
      </c>
      <c r="C236" s="45">
        <v>0</v>
      </c>
      <c r="D236" s="45">
        <v>0</v>
      </c>
      <c r="E236" s="8">
        <f t="shared" si="45"/>
        <v>557619.99</v>
      </c>
      <c r="F236" s="8">
        <v>586390</v>
      </c>
      <c r="G236" s="8">
        <f t="shared" si="38"/>
        <v>105.1594294530223</v>
      </c>
      <c r="I236" s="26"/>
      <c r="J236" s="26"/>
    </row>
    <row r="237" spans="1:10" ht="24" x14ac:dyDescent="0.25">
      <c r="A237" s="11" t="s">
        <v>228</v>
      </c>
      <c r="B237" s="12">
        <v>50351778.909999996</v>
      </c>
      <c r="C237" s="45">
        <v>0</v>
      </c>
      <c r="D237" s="45">
        <v>0</v>
      </c>
      <c r="E237" s="8">
        <f t="shared" si="45"/>
        <v>50351778.909999996</v>
      </c>
      <c r="F237" s="8">
        <v>38825093</v>
      </c>
      <c r="G237" s="8">
        <f t="shared" si="38"/>
        <v>77.107688825447312</v>
      </c>
      <c r="I237" s="26"/>
      <c r="J237" s="26"/>
    </row>
    <row r="238" spans="1:10" ht="24" x14ac:dyDescent="0.25">
      <c r="A238" s="11" t="s">
        <v>228</v>
      </c>
      <c r="B238" s="12">
        <v>14774.84</v>
      </c>
      <c r="C238" s="45">
        <v>0</v>
      </c>
      <c r="D238" s="45">
        <v>0</v>
      </c>
      <c r="E238" s="8">
        <f t="shared" si="45"/>
        <v>14774.84</v>
      </c>
      <c r="F238" s="8">
        <v>3760</v>
      </c>
      <c r="G238" s="8">
        <f t="shared" si="38"/>
        <v>25.448668141245523</v>
      </c>
      <c r="I238" s="26"/>
      <c r="J238" s="26"/>
    </row>
    <row r="239" spans="1:10" ht="24" x14ac:dyDescent="0.25">
      <c r="A239" s="11" t="s">
        <v>229</v>
      </c>
      <c r="B239" s="12">
        <v>4799.2</v>
      </c>
      <c r="C239" s="45">
        <v>0</v>
      </c>
      <c r="D239" s="45">
        <v>0</v>
      </c>
      <c r="E239" s="8">
        <f t="shared" si="45"/>
        <v>4799.2</v>
      </c>
      <c r="F239" s="8">
        <v>3704</v>
      </c>
      <c r="G239" s="8">
        <f t="shared" si="38"/>
        <v>77.179529921653611</v>
      </c>
      <c r="I239" s="26"/>
      <c r="J239" s="26"/>
    </row>
    <row r="240" spans="1:10" x14ac:dyDescent="0.25">
      <c r="A240" s="11" t="s">
        <v>230</v>
      </c>
      <c r="B240" s="12">
        <v>115275.3</v>
      </c>
      <c r="C240" s="45">
        <v>0</v>
      </c>
      <c r="D240" s="45">
        <v>0</v>
      </c>
      <c r="E240" s="8">
        <f t="shared" si="45"/>
        <v>115275.3</v>
      </c>
      <c r="F240" s="8">
        <v>86735</v>
      </c>
      <c r="G240" s="8">
        <f t="shared" si="38"/>
        <v>75.241617241507939</v>
      </c>
      <c r="I240" s="26"/>
      <c r="J240" s="26"/>
    </row>
    <row r="241" spans="1:10" x14ac:dyDescent="0.25">
      <c r="A241" s="11" t="s">
        <v>231</v>
      </c>
      <c r="B241" s="12">
        <v>227572.71</v>
      </c>
      <c r="C241" s="45">
        <v>0</v>
      </c>
      <c r="D241" s="45">
        <v>0</v>
      </c>
      <c r="E241" s="8">
        <f t="shared" si="45"/>
        <v>227572.71</v>
      </c>
      <c r="F241" s="8">
        <v>108664</v>
      </c>
      <c r="G241" s="8">
        <f t="shared" si="38"/>
        <v>47.749134771036481</v>
      </c>
      <c r="I241" s="26"/>
      <c r="J241" s="26"/>
    </row>
    <row r="242" spans="1:10" x14ac:dyDescent="0.25">
      <c r="A242" s="11" t="s">
        <v>232</v>
      </c>
      <c r="B242" s="12">
        <v>458878.76</v>
      </c>
      <c r="C242" s="45">
        <v>0</v>
      </c>
      <c r="D242" s="45">
        <v>0</v>
      </c>
      <c r="E242" s="8">
        <f t="shared" si="45"/>
        <v>458878.76</v>
      </c>
      <c r="F242" s="8">
        <v>465510</v>
      </c>
      <c r="G242" s="8">
        <f t="shared" si="38"/>
        <v>101.44509630386902</v>
      </c>
      <c r="I242" s="26"/>
      <c r="J242" s="26"/>
    </row>
    <row r="243" spans="1:10" x14ac:dyDescent="0.25">
      <c r="A243" s="11" t="s">
        <v>233</v>
      </c>
      <c r="B243" s="12">
        <v>2415957.2599999998</v>
      </c>
      <c r="C243" s="45">
        <v>0</v>
      </c>
      <c r="D243" s="45">
        <v>0</v>
      </c>
      <c r="E243" s="8">
        <f t="shared" si="45"/>
        <v>2415957.2599999998</v>
      </c>
      <c r="F243" s="8">
        <v>1192420</v>
      </c>
      <c r="G243" s="8">
        <f t="shared" si="38"/>
        <v>49.356005577681458</v>
      </c>
      <c r="I243" s="26"/>
      <c r="J243" s="26"/>
    </row>
    <row r="244" spans="1:10" s="1" customFormat="1" ht="24" x14ac:dyDescent="0.25">
      <c r="A244" s="11" t="s">
        <v>234</v>
      </c>
      <c r="B244" s="12">
        <v>19448362.920000002</v>
      </c>
      <c r="C244" s="45">
        <v>0</v>
      </c>
      <c r="D244" s="45">
        <v>0</v>
      </c>
      <c r="E244" s="8">
        <f t="shared" si="45"/>
        <v>19448362.920000002</v>
      </c>
      <c r="F244" s="8">
        <v>10263806</v>
      </c>
      <c r="G244" s="8">
        <f t="shared" si="38"/>
        <v>52.774652767534832</v>
      </c>
      <c r="I244" s="26"/>
      <c r="J244" s="26"/>
    </row>
    <row r="245" spans="1:10" x14ac:dyDescent="0.25">
      <c r="A245" s="11" t="s">
        <v>235</v>
      </c>
      <c r="B245" s="12">
        <v>578095.61</v>
      </c>
      <c r="C245" s="45">
        <v>0</v>
      </c>
      <c r="D245" s="45">
        <v>0</v>
      </c>
      <c r="E245" s="8">
        <f t="shared" si="45"/>
        <v>578095.61</v>
      </c>
      <c r="F245" s="8">
        <v>362397</v>
      </c>
      <c r="G245" s="8">
        <f t="shared" si="38"/>
        <v>62.688073344822669</v>
      </c>
      <c r="I245" s="26"/>
      <c r="J245" s="26"/>
    </row>
    <row r="246" spans="1:10" ht="24" x14ac:dyDescent="0.25">
      <c r="A246" s="11" t="s">
        <v>236</v>
      </c>
      <c r="B246" s="12">
        <v>2497.4899999999998</v>
      </c>
      <c r="C246" s="45">
        <v>0</v>
      </c>
      <c r="D246" s="45">
        <v>0</v>
      </c>
      <c r="E246" s="8">
        <f t="shared" si="45"/>
        <v>2497.4899999999998</v>
      </c>
      <c r="F246" s="48">
        <v>0</v>
      </c>
      <c r="G246" s="29">
        <f t="shared" si="38"/>
        <v>0</v>
      </c>
      <c r="I246" s="26"/>
      <c r="J246" s="26"/>
    </row>
    <row r="247" spans="1:10" ht="24" x14ac:dyDescent="0.25">
      <c r="A247" s="11" t="s">
        <v>237</v>
      </c>
      <c r="B247" s="12">
        <v>115990.64</v>
      </c>
      <c r="C247" s="45">
        <v>0</v>
      </c>
      <c r="D247" s="45">
        <v>0</v>
      </c>
      <c r="E247" s="8">
        <f t="shared" si="45"/>
        <v>115990.64</v>
      </c>
      <c r="F247" s="8">
        <v>207156</v>
      </c>
      <c r="G247" s="8">
        <f t="shared" si="38"/>
        <v>178.59716956471661</v>
      </c>
      <c r="I247" s="26"/>
      <c r="J247" s="26"/>
    </row>
    <row r="248" spans="1:10" x14ac:dyDescent="0.25">
      <c r="A248" s="11" t="s">
        <v>238</v>
      </c>
      <c r="B248" s="49">
        <v>0</v>
      </c>
      <c r="C248" s="45">
        <v>0</v>
      </c>
      <c r="D248" s="45">
        <v>0</v>
      </c>
      <c r="E248" s="48">
        <f t="shared" si="45"/>
        <v>0</v>
      </c>
      <c r="F248" s="8">
        <v>3298</v>
      </c>
      <c r="G248" s="8">
        <f t="shared" si="38"/>
        <v>100</v>
      </c>
      <c r="I248" s="26"/>
      <c r="J248" s="26"/>
    </row>
    <row r="249" spans="1:10" x14ac:dyDescent="0.25">
      <c r="A249" s="9" t="s">
        <v>239</v>
      </c>
      <c r="B249" s="10">
        <f>SUM(B250:B259)</f>
        <v>3044545.0100000002</v>
      </c>
      <c r="C249" s="46">
        <f t="shared" ref="C249:F249" si="46">SUM(C250:C259)</f>
        <v>0</v>
      </c>
      <c r="D249" s="46">
        <f t="shared" si="46"/>
        <v>0</v>
      </c>
      <c r="E249" s="10">
        <f t="shared" si="46"/>
        <v>3044545.0100000002</v>
      </c>
      <c r="F249" s="10">
        <f t="shared" si="46"/>
        <v>1014297.5</v>
      </c>
      <c r="G249" s="4">
        <f t="shared" si="38"/>
        <v>33.315240755793582</v>
      </c>
      <c r="I249" s="26"/>
      <c r="J249" s="26"/>
    </row>
    <row r="250" spans="1:10" x14ac:dyDescent="0.25">
      <c r="A250" s="11" t="s">
        <v>240</v>
      </c>
      <c r="B250" s="12">
        <v>1956700.77</v>
      </c>
      <c r="C250" s="45">
        <v>0</v>
      </c>
      <c r="D250" s="45">
        <v>0</v>
      </c>
      <c r="E250" s="8">
        <f t="shared" ref="E250:E259" si="47">+B250+C250+D250</f>
        <v>1956700.77</v>
      </c>
      <c r="F250" s="8">
        <v>711354</v>
      </c>
      <c r="G250" s="8">
        <f t="shared" si="38"/>
        <v>36.354766702524472</v>
      </c>
      <c r="I250" s="26"/>
      <c r="J250" s="26"/>
    </row>
    <row r="251" spans="1:10" ht="36" x14ac:dyDescent="0.25">
      <c r="A251" s="11" t="s">
        <v>241</v>
      </c>
      <c r="B251" s="12">
        <v>10286.48</v>
      </c>
      <c r="C251" s="45">
        <v>0</v>
      </c>
      <c r="D251" s="45">
        <v>0</v>
      </c>
      <c r="E251" s="8">
        <f t="shared" si="47"/>
        <v>10286.48</v>
      </c>
      <c r="F251" s="8">
        <v>1570</v>
      </c>
      <c r="G251" s="8">
        <f t="shared" si="38"/>
        <v>15.262752661746292</v>
      </c>
      <c r="I251" s="26"/>
      <c r="J251" s="26"/>
    </row>
    <row r="252" spans="1:10" x14ac:dyDescent="0.25">
      <c r="A252" s="11" t="s">
        <v>242</v>
      </c>
      <c r="B252" s="12">
        <v>47676.31</v>
      </c>
      <c r="C252" s="45">
        <v>0</v>
      </c>
      <c r="D252" s="45">
        <v>0</v>
      </c>
      <c r="E252" s="8">
        <f t="shared" si="47"/>
        <v>47676.31</v>
      </c>
      <c r="F252" s="8">
        <v>12562.5</v>
      </c>
      <c r="G252" s="8">
        <f t="shared" si="38"/>
        <v>26.349564385330996</v>
      </c>
      <c r="I252" s="26"/>
      <c r="J252" s="26"/>
    </row>
    <row r="253" spans="1:10" s="1" customFormat="1" ht="24" x14ac:dyDescent="0.25">
      <c r="A253" s="11" t="s">
        <v>243</v>
      </c>
      <c r="B253" s="47">
        <v>0</v>
      </c>
      <c r="C253" s="45">
        <v>0</v>
      </c>
      <c r="D253" s="45">
        <v>0</v>
      </c>
      <c r="E253" s="48">
        <f t="shared" si="47"/>
        <v>0</v>
      </c>
      <c r="F253" s="8">
        <v>1641</v>
      </c>
      <c r="G253" s="8">
        <f t="shared" si="38"/>
        <v>100</v>
      </c>
      <c r="I253" s="26"/>
      <c r="J253" s="26"/>
    </row>
    <row r="254" spans="1:10" ht="48" x14ac:dyDescent="0.25">
      <c r="A254" s="11" t="s">
        <v>244</v>
      </c>
      <c r="B254" s="12">
        <v>325553.73</v>
      </c>
      <c r="C254" s="45">
        <v>0</v>
      </c>
      <c r="D254" s="45">
        <v>0</v>
      </c>
      <c r="E254" s="8">
        <f t="shared" si="47"/>
        <v>325553.73</v>
      </c>
      <c r="F254" s="8">
        <v>59748</v>
      </c>
      <c r="G254" s="8">
        <f t="shared" si="38"/>
        <v>18.352730899443237</v>
      </c>
      <c r="I254" s="26"/>
      <c r="J254" s="26"/>
    </row>
    <row r="255" spans="1:10" ht="24" x14ac:dyDescent="0.25">
      <c r="A255" s="11" t="s">
        <v>245</v>
      </c>
      <c r="B255" s="12">
        <v>35485.69</v>
      </c>
      <c r="C255" s="45">
        <v>0</v>
      </c>
      <c r="D255" s="45">
        <v>0</v>
      </c>
      <c r="E255" s="8">
        <f t="shared" si="47"/>
        <v>35485.69</v>
      </c>
      <c r="F255" s="8">
        <v>11503</v>
      </c>
      <c r="G255" s="8">
        <f t="shared" si="38"/>
        <v>32.415883698471127</v>
      </c>
      <c r="I255" s="26"/>
      <c r="J255" s="26"/>
    </row>
    <row r="256" spans="1:10" x14ac:dyDescent="0.25">
      <c r="A256" s="11" t="s">
        <v>246</v>
      </c>
      <c r="B256" s="12">
        <v>8370.98</v>
      </c>
      <c r="C256" s="45">
        <v>0</v>
      </c>
      <c r="D256" s="45">
        <v>0</v>
      </c>
      <c r="E256" s="8">
        <f t="shared" si="47"/>
        <v>8370.98</v>
      </c>
      <c r="F256" s="8">
        <v>6270</v>
      </c>
      <c r="G256" s="8">
        <f t="shared" si="38"/>
        <v>74.901624421513375</v>
      </c>
      <c r="I256" s="26"/>
      <c r="J256" s="26"/>
    </row>
    <row r="257" spans="1:10" s="1" customFormat="1" ht="36" x14ac:dyDescent="0.25">
      <c r="A257" s="11" t="s">
        <v>247</v>
      </c>
      <c r="B257" s="12">
        <v>133037.66</v>
      </c>
      <c r="C257" s="45">
        <v>0</v>
      </c>
      <c r="D257" s="45">
        <v>0</v>
      </c>
      <c r="E257" s="8">
        <f t="shared" si="47"/>
        <v>133037.66</v>
      </c>
      <c r="F257" s="8">
        <v>61820</v>
      </c>
      <c r="G257" s="8">
        <f t="shared" si="38"/>
        <v>46.468045213663558</v>
      </c>
      <c r="I257" s="26"/>
      <c r="J257" s="26"/>
    </row>
    <row r="258" spans="1:10" ht="24" x14ac:dyDescent="0.25">
      <c r="A258" s="11" t="s">
        <v>248</v>
      </c>
      <c r="B258" s="12">
        <v>527433.39</v>
      </c>
      <c r="C258" s="45">
        <v>0</v>
      </c>
      <c r="D258" s="45">
        <v>0</v>
      </c>
      <c r="E258" s="8">
        <f t="shared" si="47"/>
        <v>527433.39</v>
      </c>
      <c r="F258" s="8">
        <v>147631</v>
      </c>
      <c r="G258" s="8">
        <f t="shared" si="38"/>
        <v>27.990453922532282</v>
      </c>
      <c r="I258" s="26"/>
      <c r="J258" s="26"/>
    </row>
    <row r="259" spans="1:10" ht="24" x14ac:dyDescent="0.25">
      <c r="A259" s="11" t="s">
        <v>249</v>
      </c>
      <c r="B259" s="47">
        <v>0</v>
      </c>
      <c r="C259" s="45">
        <v>0</v>
      </c>
      <c r="D259" s="45">
        <v>0</v>
      </c>
      <c r="E259" s="48">
        <f t="shared" si="47"/>
        <v>0</v>
      </c>
      <c r="F259" s="8">
        <v>198</v>
      </c>
      <c r="G259" s="8">
        <f t="shared" si="38"/>
        <v>100</v>
      </c>
      <c r="I259" s="26"/>
      <c r="J259" s="26"/>
    </row>
    <row r="260" spans="1:10" x14ac:dyDescent="0.25">
      <c r="A260" s="9" t="s">
        <v>250</v>
      </c>
      <c r="B260" s="46">
        <f>SUM(B261)</f>
        <v>0</v>
      </c>
      <c r="C260" s="46">
        <f t="shared" ref="C260:F260" si="48">SUM(C261)</f>
        <v>0</v>
      </c>
      <c r="D260" s="46">
        <f t="shared" si="48"/>
        <v>0</v>
      </c>
      <c r="E260" s="46">
        <f t="shared" si="48"/>
        <v>0</v>
      </c>
      <c r="F260" s="10">
        <f t="shared" si="48"/>
        <v>-60141566.799999997</v>
      </c>
      <c r="G260" s="4">
        <f t="shared" si="38"/>
        <v>100</v>
      </c>
      <c r="I260" s="26"/>
      <c r="J260" s="26"/>
    </row>
    <row r="261" spans="1:10" s="1" customFormat="1" ht="24" x14ac:dyDescent="0.25">
      <c r="A261" s="13" t="s">
        <v>251</v>
      </c>
      <c r="B261" s="49">
        <v>0</v>
      </c>
      <c r="C261" s="45">
        <v>0</v>
      </c>
      <c r="D261" s="45">
        <v>0</v>
      </c>
      <c r="E261" s="48">
        <f>+B261+C261+D261</f>
        <v>0</v>
      </c>
      <c r="F261" s="8">
        <v>-60141566.799999997</v>
      </c>
      <c r="G261" s="8">
        <f t="shared" si="38"/>
        <v>100</v>
      </c>
      <c r="I261" s="26"/>
      <c r="J261" s="26"/>
    </row>
    <row r="262" spans="1:10" x14ac:dyDescent="0.25">
      <c r="A262" s="9" t="s">
        <v>195</v>
      </c>
      <c r="B262" s="10">
        <f>SUM(B263:B271)</f>
        <v>6393314.0099999998</v>
      </c>
      <c r="C262" s="46">
        <f t="shared" ref="C262:F262" si="49">SUM(C263:C271)</f>
        <v>0</v>
      </c>
      <c r="D262" s="46">
        <f t="shared" si="49"/>
        <v>0</v>
      </c>
      <c r="E262" s="10">
        <f t="shared" si="49"/>
        <v>6393314.0099999998</v>
      </c>
      <c r="F262" s="10">
        <f t="shared" si="49"/>
        <v>2560602</v>
      </c>
      <c r="G262" s="4">
        <f t="shared" si="38"/>
        <v>40.051247224755038</v>
      </c>
      <c r="I262" s="26"/>
      <c r="J262" s="26"/>
    </row>
    <row r="263" spans="1:10" s="1" customFormat="1" x14ac:dyDescent="0.25">
      <c r="A263" s="11" t="s">
        <v>252</v>
      </c>
      <c r="B263" s="12">
        <v>4631579</v>
      </c>
      <c r="C263" s="45">
        <v>0</v>
      </c>
      <c r="D263" s="45">
        <v>0</v>
      </c>
      <c r="E263" s="8">
        <f t="shared" ref="E263:E271" si="50">+B263+C263+D263</f>
        <v>4631579</v>
      </c>
      <c r="F263" s="8">
        <v>2070714</v>
      </c>
      <c r="G263" s="8">
        <f t="shared" si="38"/>
        <v>44.708597219220486</v>
      </c>
      <c r="I263" s="26"/>
      <c r="J263" s="26"/>
    </row>
    <row r="264" spans="1:10" ht="36" x14ac:dyDescent="0.25">
      <c r="A264" s="11" t="s">
        <v>253</v>
      </c>
      <c r="B264" s="12">
        <v>21513.26</v>
      </c>
      <c r="C264" s="45">
        <v>0</v>
      </c>
      <c r="D264" s="45">
        <v>0</v>
      </c>
      <c r="E264" s="8">
        <f t="shared" si="50"/>
        <v>21513.26</v>
      </c>
      <c r="F264" s="8">
        <v>17714</v>
      </c>
      <c r="G264" s="8">
        <f t="shared" si="38"/>
        <v>82.339915010556282</v>
      </c>
      <c r="I264" s="26"/>
      <c r="J264" s="26"/>
    </row>
    <row r="265" spans="1:10" s="1" customFormat="1" ht="24" x14ac:dyDescent="0.25">
      <c r="A265" s="11" t="s">
        <v>254</v>
      </c>
      <c r="B265" s="12">
        <v>8873.5</v>
      </c>
      <c r="C265" s="45">
        <v>0</v>
      </c>
      <c r="D265" s="45">
        <v>0</v>
      </c>
      <c r="E265" s="8">
        <f t="shared" si="50"/>
        <v>8873.5</v>
      </c>
      <c r="F265" s="8">
        <v>3644</v>
      </c>
      <c r="G265" s="8">
        <f t="shared" ref="G265:G329" si="51">IF(F265=0,0,IF(E265=0,100,F265/E265*100))</f>
        <v>41.06609567814278</v>
      </c>
      <c r="I265" s="26"/>
      <c r="J265" s="26"/>
    </row>
    <row r="266" spans="1:10" ht="24" x14ac:dyDescent="0.25">
      <c r="A266" s="11" t="s">
        <v>255</v>
      </c>
      <c r="B266" s="12">
        <v>871497.12</v>
      </c>
      <c r="C266" s="45">
        <v>0</v>
      </c>
      <c r="D266" s="45">
        <v>0</v>
      </c>
      <c r="E266" s="8">
        <f t="shared" si="50"/>
        <v>871497.12</v>
      </c>
      <c r="F266" s="8">
        <v>280434</v>
      </c>
      <c r="G266" s="8">
        <f t="shared" si="51"/>
        <v>32.178419591334965</v>
      </c>
      <c r="I266" s="26"/>
      <c r="J266" s="26"/>
    </row>
    <row r="267" spans="1:10" ht="24" x14ac:dyDescent="0.25">
      <c r="A267" s="11" t="s">
        <v>256</v>
      </c>
      <c r="B267" s="12">
        <v>16900.400000000001</v>
      </c>
      <c r="C267" s="45">
        <v>0</v>
      </c>
      <c r="D267" s="45">
        <v>0</v>
      </c>
      <c r="E267" s="8">
        <f t="shared" si="50"/>
        <v>16900.400000000001</v>
      </c>
      <c r="F267" s="48">
        <v>0</v>
      </c>
      <c r="G267" s="29">
        <f t="shared" si="51"/>
        <v>0</v>
      </c>
      <c r="I267" s="26"/>
      <c r="J267" s="26"/>
    </row>
    <row r="268" spans="1:10" ht="36" x14ac:dyDescent="0.25">
      <c r="A268" s="11" t="s">
        <v>257</v>
      </c>
      <c r="B268" s="12">
        <v>143810.01999999999</v>
      </c>
      <c r="C268" s="45">
        <v>0</v>
      </c>
      <c r="D268" s="45">
        <v>0</v>
      </c>
      <c r="E268" s="8">
        <f t="shared" si="50"/>
        <v>143810.01999999999</v>
      </c>
      <c r="F268" s="8">
        <v>47932</v>
      </c>
      <c r="G268" s="8">
        <f t="shared" si="51"/>
        <v>33.33008367567156</v>
      </c>
      <c r="I268" s="26"/>
      <c r="J268" s="26"/>
    </row>
    <row r="269" spans="1:10" s="1" customFormat="1" ht="36" x14ac:dyDescent="0.25">
      <c r="A269" s="11" t="s">
        <v>258</v>
      </c>
      <c r="B269" s="12">
        <v>635994.72</v>
      </c>
      <c r="C269" s="45">
        <v>0</v>
      </c>
      <c r="D269" s="45">
        <v>0</v>
      </c>
      <c r="E269" s="8">
        <f t="shared" si="50"/>
        <v>635994.72</v>
      </c>
      <c r="F269" s="8">
        <v>127540</v>
      </c>
      <c r="G269" s="8">
        <f t="shared" si="51"/>
        <v>20.053625602426386</v>
      </c>
      <c r="I269" s="26"/>
      <c r="J269" s="26"/>
    </row>
    <row r="270" spans="1:10" s="1" customFormat="1" x14ac:dyDescent="0.25">
      <c r="A270" s="11" t="s">
        <v>259</v>
      </c>
      <c r="B270" s="12">
        <v>12667.44</v>
      </c>
      <c r="C270" s="45">
        <v>0</v>
      </c>
      <c r="D270" s="45">
        <v>0</v>
      </c>
      <c r="E270" s="8">
        <f t="shared" si="50"/>
        <v>12667.44</v>
      </c>
      <c r="F270" s="8">
        <v>3120</v>
      </c>
      <c r="G270" s="8">
        <f t="shared" si="51"/>
        <v>24.630075216460469</v>
      </c>
      <c r="I270" s="26"/>
      <c r="J270" s="26"/>
    </row>
    <row r="271" spans="1:10" s="1" customFormat="1" x14ac:dyDescent="0.25">
      <c r="A271" s="11" t="s">
        <v>260</v>
      </c>
      <c r="B271" s="12">
        <v>50478.55</v>
      </c>
      <c r="C271" s="45">
        <v>0</v>
      </c>
      <c r="D271" s="45">
        <v>0</v>
      </c>
      <c r="E271" s="8">
        <f t="shared" si="50"/>
        <v>50478.55</v>
      </c>
      <c r="F271" s="8">
        <v>9504</v>
      </c>
      <c r="G271" s="8">
        <f t="shared" si="51"/>
        <v>18.827799134483854</v>
      </c>
      <c r="I271" s="26"/>
      <c r="J271" s="26"/>
    </row>
    <row r="272" spans="1:10" s="1" customFormat="1" x14ac:dyDescent="0.25">
      <c r="A272" s="9" t="s">
        <v>261</v>
      </c>
      <c r="B272" s="10">
        <f>SUM(B273)</f>
        <v>170665</v>
      </c>
      <c r="C272" s="46">
        <f t="shared" ref="C272:F272" si="52">SUM(C273)</f>
        <v>0</v>
      </c>
      <c r="D272" s="46">
        <f t="shared" si="52"/>
        <v>0</v>
      </c>
      <c r="E272" s="10">
        <f t="shared" si="52"/>
        <v>170665</v>
      </c>
      <c r="F272" s="10">
        <f t="shared" si="52"/>
        <v>56316</v>
      </c>
      <c r="G272" s="4">
        <f t="shared" si="51"/>
        <v>32.99797849588375</v>
      </c>
      <c r="I272" s="26"/>
      <c r="J272" s="26"/>
    </row>
    <row r="273" spans="1:10" s="1" customFormat="1" x14ac:dyDescent="0.25">
      <c r="A273" s="11" t="s">
        <v>262</v>
      </c>
      <c r="B273" s="12">
        <v>170665</v>
      </c>
      <c r="C273" s="45">
        <v>0</v>
      </c>
      <c r="D273" s="45">
        <v>0</v>
      </c>
      <c r="E273" s="8">
        <f>+B273+C273+D273</f>
        <v>170665</v>
      </c>
      <c r="F273" s="8">
        <v>56316</v>
      </c>
      <c r="G273" s="8">
        <f t="shared" si="51"/>
        <v>32.99797849588375</v>
      </c>
      <c r="I273" s="26"/>
      <c r="J273" s="26"/>
    </row>
    <row r="274" spans="1:10" x14ac:dyDescent="0.25">
      <c r="A274" s="9" t="s">
        <v>263</v>
      </c>
      <c r="B274" s="10">
        <f>SUM(B275:B279)</f>
        <v>69477730</v>
      </c>
      <c r="C274" s="46">
        <f t="shared" ref="C274:F274" si="53">SUM(C275:C279)</f>
        <v>0</v>
      </c>
      <c r="D274" s="46">
        <f t="shared" si="53"/>
        <v>0</v>
      </c>
      <c r="E274" s="10">
        <f t="shared" si="53"/>
        <v>69477730</v>
      </c>
      <c r="F274" s="10">
        <f t="shared" si="53"/>
        <v>27335715.98</v>
      </c>
      <c r="G274" s="4">
        <f t="shared" si="51"/>
        <v>39.344572685377024</v>
      </c>
      <c r="I274" s="26"/>
      <c r="J274" s="26"/>
    </row>
    <row r="275" spans="1:10" x14ac:dyDescent="0.25">
      <c r="A275" s="11" t="s">
        <v>264</v>
      </c>
      <c r="B275" s="12">
        <v>56859610</v>
      </c>
      <c r="C275" s="45">
        <v>0</v>
      </c>
      <c r="D275" s="45">
        <v>0</v>
      </c>
      <c r="E275" s="8">
        <f>+B275+C275+D275</f>
        <v>56859610</v>
      </c>
      <c r="F275" s="8">
        <v>23039453</v>
      </c>
      <c r="G275" s="8">
        <f t="shared" si="51"/>
        <v>40.519892767467105</v>
      </c>
      <c r="I275" s="26"/>
      <c r="J275" s="26"/>
    </row>
    <row r="276" spans="1:10" s="1" customFormat="1" ht="36" x14ac:dyDescent="0.25">
      <c r="A276" s="11" t="s">
        <v>265</v>
      </c>
      <c r="B276" s="47">
        <v>0</v>
      </c>
      <c r="C276" s="45">
        <v>0</v>
      </c>
      <c r="D276" s="45">
        <v>0</v>
      </c>
      <c r="E276" s="48">
        <f>+B276+C276+D276</f>
        <v>0</v>
      </c>
      <c r="F276" s="8">
        <v>-18052.41</v>
      </c>
      <c r="G276" s="8">
        <f t="shared" si="51"/>
        <v>100</v>
      </c>
      <c r="I276" s="26"/>
      <c r="J276" s="26"/>
    </row>
    <row r="277" spans="1:10" ht="24" x14ac:dyDescent="0.25">
      <c r="A277" s="11" t="s">
        <v>266</v>
      </c>
      <c r="B277" s="47">
        <v>0</v>
      </c>
      <c r="C277" s="45">
        <v>0</v>
      </c>
      <c r="D277" s="45">
        <v>0</v>
      </c>
      <c r="E277" s="48">
        <f>+B277+C277+D277</f>
        <v>0</v>
      </c>
      <c r="F277" s="8">
        <v>-186706.02</v>
      </c>
      <c r="G277" s="8">
        <f t="shared" si="51"/>
        <v>100</v>
      </c>
      <c r="I277" s="26"/>
      <c r="J277" s="26"/>
    </row>
    <row r="278" spans="1:10" x14ac:dyDescent="0.25">
      <c r="A278" s="11" t="s">
        <v>267</v>
      </c>
      <c r="B278" s="12">
        <v>12618120</v>
      </c>
      <c r="C278" s="45">
        <v>0</v>
      </c>
      <c r="D278" s="45">
        <v>0</v>
      </c>
      <c r="E278" s="8">
        <f>+B278+C278+D278</f>
        <v>12618120</v>
      </c>
      <c r="F278" s="8">
        <v>4517069.2300000004</v>
      </c>
      <c r="G278" s="8">
        <f t="shared" si="51"/>
        <v>35.798274465609772</v>
      </c>
      <c r="I278" s="26"/>
      <c r="J278" s="26"/>
    </row>
    <row r="279" spans="1:10" s="1" customFormat="1" x14ac:dyDescent="0.25">
      <c r="A279" s="11" t="s">
        <v>268</v>
      </c>
      <c r="B279" s="47">
        <v>0</v>
      </c>
      <c r="C279" s="53">
        <v>0</v>
      </c>
      <c r="D279" s="53">
        <v>0</v>
      </c>
      <c r="E279" s="48">
        <f>+B279+C279+D279</f>
        <v>0</v>
      </c>
      <c r="F279" s="8">
        <v>-16047.82</v>
      </c>
      <c r="G279" s="8">
        <f t="shared" si="51"/>
        <v>100</v>
      </c>
      <c r="I279" s="26"/>
      <c r="J279" s="26"/>
    </row>
    <row r="280" spans="1:10" s="1" customFormat="1" x14ac:dyDescent="0.25">
      <c r="A280" s="9" t="s">
        <v>269</v>
      </c>
      <c r="B280" s="10">
        <f>SUM(B281)</f>
        <v>261477681</v>
      </c>
      <c r="C280" s="10">
        <f t="shared" ref="C280:F280" si="54">SUM(C281)</f>
        <v>465746.08</v>
      </c>
      <c r="D280" s="46">
        <f t="shared" si="54"/>
        <v>0</v>
      </c>
      <c r="E280" s="10">
        <f t="shared" si="54"/>
        <v>261943427.08000001</v>
      </c>
      <c r="F280" s="10">
        <f t="shared" si="54"/>
        <v>151685467.81999999</v>
      </c>
      <c r="G280" s="4">
        <f t="shared" si="51"/>
        <v>57.907720575738594</v>
      </c>
      <c r="I280" s="26"/>
      <c r="J280" s="26"/>
    </row>
    <row r="281" spans="1:10" x14ac:dyDescent="0.25">
      <c r="A281" s="9" t="s">
        <v>270</v>
      </c>
      <c r="B281" s="10">
        <f>+B282</f>
        <v>261477681</v>
      </c>
      <c r="C281" s="10">
        <f t="shared" ref="C281:F281" si="55">+C282</f>
        <v>465746.08</v>
      </c>
      <c r="D281" s="46">
        <f t="shared" si="55"/>
        <v>0</v>
      </c>
      <c r="E281" s="10">
        <f t="shared" si="55"/>
        <v>261943427.08000001</v>
      </c>
      <c r="F281" s="10">
        <f t="shared" si="55"/>
        <v>151685467.81999999</v>
      </c>
      <c r="G281" s="4">
        <f t="shared" si="51"/>
        <v>57.907720575738594</v>
      </c>
      <c r="I281" s="26"/>
      <c r="J281" s="26"/>
    </row>
    <row r="282" spans="1:10" x14ac:dyDescent="0.25">
      <c r="A282" s="9" t="s">
        <v>271</v>
      </c>
      <c r="B282" s="10">
        <f>SUM(B283:B288)</f>
        <v>261477681</v>
      </c>
      <c r="C282" s="10">
        <f t="shared" ref="C282:F282" si="56">SUM(C283:C288)</f>
        <v>465746.08</v>
      </c>
      <c r="D282" s="46">
        <f t="shared" si="56"/>
        <v>0</v>
      </c>
      <c r="E282" s="10">
        <f t="shared" si="56"/>
        <v>261943427.08000001</v>
      </c>
      <c r="F282" s="10">
        <f t="shared" si="56"/>
        <v>151685467.81999999</v>
      </c>
      <c r="G282" s="4">
        <f t="shared" si="51"/>
        <v>57.907720575738594</v>
      </c>
      <c r="I282" s="26"/>
      <c r="J282" s="26"/>
    </row>
    <row r="283" spans="1:10" ht="24" x14ac:dyDescent="0.25">
      <c r="A283" s="11" t="s">
        <v>272</v>
      </c>
      <c r="B283" s="12">
        <v>8329063</v>
      </c>
      <c r="C283" s="45">
        <v>0</v>
      </c>
      <c r="D283" s="45">
        <v>0</v>
      </c>
      <c r="E283" s="8">
        <f t="shared" ref="E283:E288" si="57">+B283+C283+D283</f>
        <v>8329063</v>
      </c>
      <c r="F283" s="8">
        <v>4475741.99</v>
      </c>
      <c r="G283" s="8">
        <f t="shared" si="51"/>
        <v>53.736440581611646</v>
      </c>
      <c r="I283" s="26"/>
      <c r="J283" s="26"/>
    </row>
    <row r="284" spans="1:10" s="1" customFormat="1" ht="24" x14ac:dyDescent="0.25">
      <c r="A284" s="11" t="s">
        <v>273</v>
      </c>
      <c r="B284" s="12">
        <v>2704470</v>
      </c>
      <c r="C284" s="45">
        <v>0</v>
      </c>
      <c r="D284" s="45">
        <v>0</v>
      </c>
      <c r="E284" s="8">
        <f t="shared" si="57"/>
        <v>2704470</v>
      </c>
      <c r="F284" s="8">
        <v>1234423</v>
      </c>
      <c r="G284" s="8">
        <f t="shared" si="51"/>
        <v>45.643804516226837</v>
      </c>
      <c r="I284" s="26"/>
      <c r="J284" s="26"/>
    </row>
    <row r="285" spans="1:10" x14ac:dyDescent="0.25">
      <c r="A285" s="11" t="s">
        <v>274</v>
      </c>
      <c r="B285" s="47">
        <v>0</v>
      </c>
      <c r="C285" s="45">
        <v>0</v>
      </c>
      <c r="D285" s="45">
        <v>0</v>
      </c>
      <c r="E285" s="8">
        <f t="shared" si="57"/>
        <v>0</v>
      </c>
      <c r="F285" s="8">
        <v>108</v>
      </c>
      <c r="G285" s="8">
        <f t="shared" si="51"/>
        <v>100</v>
      </c>
      <c r="I285" s="26"/>
      <c r="J285" s="26"/>
    </row>
    <row r="286" spans="1:10" x14ac:dyDescent="0.25">
      <c r="A286" s="11" t="s">
        <v>275</v>
      </c>
      <c r="B286" s="12">
        <v>375884</v>
      </c>
      <c r="C286" s="45">
        <v>0</v>
      </c>
      <c r="D286" s="45">
        <v>0</v>
      </c>
      <c r="E286" s="8">
        <f t="shared" si="57"/>
        <v>375884</v>
      </c>
      <c r="F286" s="8">
        <v>15544.32</v>
      </c>
      <c r="G286" s="8">
        <f t="shared" si="51"/>
        <v>4.1354034755403255</v>
      </c>
      <c r="I286" s="26"/>
      <c r="J286" s="26"/>
    </row>
    <row r="287" spans="1:10" s="1" customFormat="1" x14ac:dyDescent="0.25">
      <c r="A287" s="11" t="s">
        <v>276</v>
      </c>
      <c r="B287" s="12">
        <v>224235065.52000001</v>
      </c>
      <c r="C287" s="45">
        <v>0</v>
      </c>
      <c r="D287" s="45">
        <v>0</v>
      </c>
      <c r="E287" s="8">
        <f t="shared" si="57"/>
        <v>224235065.52000001</v>
      </c>
      <c r="F287" s="8">
        <v>143623068.66</v>
      </c>
      <c r="G287" s="8">
        <f t="shared" si="51"/>
        <v>64.050227080648071</v>
      </c>
      <c r="I287" s="26"/>
      <c r="J287" s="26"/>
    </row>
    <row r="288" spans="1:10" x14ac:dyDescent="0.25">
      <c r="A288" s="25" t="s">
        <v>277</v>
      </c>
      <c r="B288" s="14">
        <v>25833198.48</v>
      </c>
      <c r="C288" s="7">
        <v>465746.08</v>
      </c>
      <c r="D288" s="45">
        <v>0</v>
      </c>
      <c r="E288" s="8">
        <f t="shared" si="57"/>
        <v>26298944.559999999</v>
      </c>
      <c r="F288" s="8">
        <v>2336581.85</v>
      </c>
      <c r="G288" s="8">
        <f t="shared" si="51"/>
        <v>8.8846981850134004</v>
      </c>
      <c r="I288" s="26"/>
      <c r="J288" s="26"/>
    </row>
    <row r="289" spans="1:10" x14ac:dyDescent="0.25">
      <c r="A289" s="9" t="s">
        <v>278</v>
      </c>
      <c r="B289" s="10">
        <f>B290+B294+B297+B299+B301+B303+B320</f>
        <v>711497340</v>
      </c>
      <c r="C289" s="10">
        <f>C290+C294+C297+C299+C301+C303+C320</f>
        <v>400000</v>
      </c>
      <c r="D289" s="10">
        <f>D290+D294+D297+D299+D301+D303+D320</f>
        <v>9460000</v>
      </c>
      <c r="E289" s="10">
        <f>E290+E294+E297+E299+E301+E303+E320</f>
        <v>721357340</v>
      </c>
      <c r="F289" s="10">
        <f>F290+F294+F297+F299+F301+F303+F320</f>
        <v>30838187.079999998</v>
      </c>
      <c r="G289" s="4">
        <f t="shared" si="51"/>
        <v>4.2750222906167412</v>
      </c>
      <c r="H289" s="32"/>
      <c r="I289" s="26"/>
      <c r="J289" s="26"/>
    </row>
    <row r="290" spans="1:10" x14ac:dyDescent="0.25">
      <c r="A290" s="9" t="s">
        <v>279</v>
      </c>
      <c r="B290" s="10">
        <f>SUM(B291:B293)</f>
        <v>8066433</v>
      </c>
      <c r="C290" s="46">
        <f t="shared" ref="C290:F290" si="58">SUM(C291:C293)</f>
        <v>0</v>
      </c>
      <c r="D290" s="46">
        <f t="shared" si="58"/>
        <v>0</v>
      </c>
      <c r="E290" s="10">
        <f t="shared" si="58"/>
        <v>8066433</v>
      </c>
      <c r="F290" s="10">
        <f t="shared" si="58"/>
        <v>1865837.74</v>
      </c>
      <c r="G290" s="4">
        <f t="shared" si="51"/>
        <v>23.130889948506358</v>
      </c>
      <c r="I290" s="26"/>
      <c r="J290" s="26"/>
    </row>
    <row r="291" spans="1:10" ht="24" x14ac:dyDescent="0.25">
      <c r="A291" s="11" t="s">
        <v>280</v>
      </c>
      <c r="B291" s="12">
        <v>3850620</v>
      </c>
      <c r="C291" s="45">
        <v>0</v>
      </c>
      <c r="D291" s="45">
        <v>0</v>
      </c>
      <c r="E291" s="8">
        <f>+B291+C291+D291</f>
        <v>3850620</v>
      </c>
      <c r="F291" s="8">
        <v>16369.7</v>
      </c>
      <c r="G291" s="8">
        <f t="shared" si="51"/>
        <v>0.42511855233702622</v>
      </c>
      <c r="I291" s="26"/>
      <c r="J291" s="26"/>
    </row>
    <row r="292" spans="1:10" ht="24" x14ac:dyDescent="0.25">
      <c r="A292" s="11" t="s">
        <v>281</v>
      </c>
      <c r="B292" s="12">
        <v>2475180</v>
      </c>
      <c r="C292" s="45">
        <v>0</v>
      </c>
      <c r="D292" s="45">
        <v>0</v>
      </c>
      <c r="E292" s="8">
        <f>+B292+C292+D292</f>
        <v>2475180</v>
      </c>
      <c r="F292" s="8">
        <v>42082.7</v>
      </c>
      <c r="G292" s="8">
        <f t="shared" si="51"/>
        <v>1.7001874611139389</v>
      </c>
      <c r="I292" s="26"/>
      <c r="J292" s="26"/>
    </row>
    <row r="293" spans="1:10" ht="24" x14ac:dyDescent="0.25">
      <c r="A293" s="11" t="s">
        <v>282</v>
      </c>
      <c r="B293" s="12">
        <v>1740633</v>
      </c>
      <c r="C293" s="45">
        <v>0</v>
      </c>
      <c r="D293" s="45">
        <v>0</v>
      </c>
      <c r="E293" s="8">
        <f>+B293+C293+D293</f>
        <v>1740633</v>
      </c>
      <c r="F293" s="8">
        <v>1807385.34</v>
      </c>
      <c r="G293" s="8">
        <f t="shared" si="51"/>
        <v>103.83494625231167</v>
      </c>
      <c r="I293" s="26"/>
      <c r="J293" s="26"/>
    </row>
    <row r="294" spans="1:10" x14ac:dyDescent="0.25">
      <c r="A294" s="9" t="s">
        <v>283</v>
      </c>
      <c r="B294" s="10">
        <f>SUM(B295:B296)</f>
        <v>3830000</v>
      </c>
      <c r="C294" s="46">
        <f t="shared" ref="C294:F294" si="59">SUM(C295:C296)</f>
        <v>0</v>
      </c>
      <c r="D294" s="46">
        <f t="shared" si="59"/>
        <v>0</v>
      </c>
      <c r="E294" s="10">
        <f t="shared" si="59"/>
        <v>3830000</v>
      </c>
      <c r="F294" s="10">
        <f t="shared" si="59"/>
        <v>1198116.43</v>
      </c>
      <c r="G294" s="4">
        <f t="shared" si="51"/>
        <v>31.282413315926895</v>
      </c>
      <c r="I294" s="26"/>
      <c r="J294" s="26"/>
    </row>
    <row r="295" spans="1:10" s="1" customFormat="1" ht="24" x14ac:dyDescent="0.25">
      <c r="A295" s="11" t="s">
        <v>284</v>
      </c>
      <c r="B295" s="12">
        <v>10000</v>
      </c>
      <c r="C295" s="45">
        <v>0</v>
      </c>
      <c r="D295" s="45">
        <v>0</v>
      </c>
      <c r="E295" s="8">
        <f>+B295+C295+D295</f>
        <v>10000</v>
      </c>
      <c r="F295" s="48">
        <v>0</v>
      </c>
      <c r="G295" s="29">
        <f t="shared" si="51"/>
        <v>0</v>
      </c>
      <c r="I295" s="26"/>
      <c r="J295" s="26"/>
    </row>
    <row r="296" spans="1:10" x14ac:dyDescent="0.25">
      <c r="A296" s="11" t="s">
        <v>285</v>
      </c>
      <c r="B296" s="12">
        <v>3820000</v>
      </c>
      <c r="C296" s="45">
        <v>0</v>
      </c>
      <c r="D296" s="45">
        <v>0</v>
      </c>
      <c r="E296" s="8">
        <f>+B296+C296+D296</f>
        <v>3820000</v>
      </c>
      <c r="F296" s="8">
        <v>1198116.43</v>
      </c>
      <c r="G296" s="8">
        <f t="shared" si="51"/>
        <v>31.364304450261777</v>
      </c>
      <c r="I296" s="26"/>
      <c r="J296" s="26"/>
    </row>
    <row r="297" spans="1:10" x14ac:dyDescent="0.25">
      <c r="A297" s="9" t="s">
        <v>286</v>
      </c>
      <c r="B297" s="10">
        <f>SUM(B298)</f>
        <v>250000</v>
      </c>
      <c r="C297" s="46">
        <f t="shared" ref="C297:F297" si="60">SUM(C298)</f>
        <v>0</v>
      </c>
      <c r="D297" s="46">
        <f t="shared" si="60"/>
        <v>0</v>
      </c>
      <c r="E297" s="10">
        <f t="shared" si="60"/>
        <v>250000</v>
      </c>
      <c r="F297" s="46">
        <f t="shared" si="60"/>
        <v>0</v>
      </c>
      <c r="G297" s="31">
        <f t="shared" si="51"/>
        <v>0</v>
      </c>
      <c r="I297" s="26"/>
      <c r="J297" s="26"/>
    </row>
    <row r="298" spans="1:10" x14ac:dyDescent="0.25">
      <c r="A298" s="11" t="s">
        <v>287</v>
      </c>
      <c r="B298" s="12">
        <v>250000</v>
      </c>
      <c r="C298" s="45">
        <v>0</v>
      </c>
      <c r="D298" s="45">
        <v>0</v>
      </c>
      <c r="E298" s="8">
        <f>+B298+C298+D298</f>
        <v>250000</v>
      </c>
      <c r="F298" s="48">
        <v>0</v>
      </c>
      <c r="G298" s="29">
        <f t="shared" si="51"/>
        <v>0</v>
      </c>
      <c r="I298" s="26"/>
      <c r="J298" s="26"/>
    </row>
    <row r="299" spans="1:10" x14ac:dyDescent="0.25">
      <c r="A299" s="9" t="s">
        <v>288</v>
      </c>
      <c r="B299" s="51">
        <f t="shared" ref="B299:F299" si="61">B300</f>
        <v>0</v>
      </c>
      <c r="C299" s="51">
        <f t="shared" si="61"/>
        <v>0</v>
      </c>
      <c r="D299" s="20">
        <f t="shared" si="61"/>
        <v>1252000</v>
      </c>
      <c r="E299" s="20">
        <f t="shared" si="61"/>
        <v>1252000</v>
      </c>
      <c r="F299" s="51">
        <f t="shared" si="61"/>
        <v>0</v>
      </c>
      <c r="G299" s="31">
        <f t="shared" si="51"/>
        <v>0</v>
      </c>
      <c r="I299" s="26"/>
      <c r="J299" s="26"/>
    </row>
    <row r="300" spans="1:10" ht="24" x14ac:dyDescent="0.25">
      <c r="A300" s="13" t="s">
        <v>289</v>
      </c>
      <c r="B300" s="47">
        <v>0</v>
      </c>
      <c r="C300" s="45">
        <v>0</v>
      </c>
      <c r="D300" s="7">
        <v>1252000</v>
      </c>
      <c r="E300" s="8">
        <f>+B300+C300+D300</f>
        <v>1252000</v>
      </c>
      <c r="F300" s="48">
        <v>0</v>
      </c>
      <c r="G300" s="29">
        <f t="shared" si="51"/>
        <v>0</v>
      </c>
      <c r="I300" s="26"/>
      <c r="J300" s="26"/>
    </row>
    <row r="301" spans="1:10" x14ac:dyDescent="0.25">
      <c r="A301" s="9" t="s">
        <v>290</v>
      </c>
      <c r="B301" s="46">
        <f>SUM(B302)</f>
        <v>0</v>
      </c>
      <c r="C301" s="44">
        <f>SUM(C302)</f>
        <v>0</v>
      </c>
      <c r="D301" s="44">
        <f>SUM(D302)</f>
        <v>0</v>
      </c>
      <c r="E301" s="4">
        <f>SUM(E302)</f>
        <v>0</v>
      </c>
      <c r="F301" s="4">
        <f>SUM(F302)</f>
        <v>4524</v>
      </c>
      <c r="G301" s="4">
        <f t="shared" si="51"/>
        <v>100</v>
      </c>
      <c r="I301" s="26"/>
      <c r="J301" s="26"/>
    </row>
    <row r="302" spans="1:10" x14ac:dyDescent="0.25">
      <c r="A302" s="11" t="s">
        <v>291</v>
      </c>
      <c r="B302" s="47">
        <v>0</v>
      </c>
      <c r="C302" s="45">
        <v>0</v>
      </c>
      <c r="D302" s="45">
        <v>0</v>
      </c>
      <c r="E302" s="8">
        <f>+B302+C302+D302</f>
        <v>0</v>
      </c>
      <c r="F302" s="8">
        <v>4524</v>
      </c>
      <c r="G302" s="8">
        <f t="shared" si="51"/>
        <v>100</v>
      </c>
      <c r="I302" s="26"/>
      <c r="J302" s="26"/>
    </row>
    <row r="303" spans="1:10" x14ac:dyDescent="0.25">
      <c r="A303" s="9" t="s">
        <v>286</v>
      </c>
      <c r="B303" s="4">
        <f>SUM(B304:B319)</f>
        <v>27008791</v>
      </c>
      <c r="C303" s="4">
        <f>SUM(C304:C319)</f>
        <v>400000</v>
      </c>
      <c r="D303" s="4">
        <f>SUM(D304:D319)</f>
        <v>8208000</v>
      </c>
      <c r="E303" s="4">
        <f>SUM(E304:E319)</f>
        <v>35616791</v>
      </c>
      <c r="F303" s="4">
        <f>SUM(F304:F319)</f>
        <v>27769708.909999996</v>
      </c>
      <c r="G303" s="4">
        <f t="shared" si="51"/>
        <v>77.968026120039838</v>
      </c>
      <c r="I303" s="26"/>
      <c r="J303" s="26"/>
    </row>
    <row r="304" spans="1:10" s="1" customFormat="1" ht="24" x14ac:dyDescent="0.25">
      <c r="A304" s="11" t="s">
        <v>292</v>
      </c>
      <c r="B304" s="12">
        <v>654509</v>
      </c>
      <c r="C304" s="45">
        <v>0</v>
      </c>
      <c r="D304" s="45">
        <v>0</v>
      </c>
      <c r="E304" s="8">
        <f t="shared" ref="E304:E317" si="62">+B304+C304+D304</f>
        <v>654509</v>
      </c>
      <c r="F304" s="8">
        <v>304874.40000000002</v>
      </c>
      <c r="G304" s="8">
        <f t="shared" si="51"/>
        <v>46.580627615510259</v>
      </c>
      <c r="I304" s="26"/>
      <c r="J304" s="26"/>
    </row>
    <row r="305" spans="1:10" s="1" customFormat="1" x14ac:dyDescent="0.25">
      <c r="A305" s="11" t="s">
        <v>293</v>
      </c>
      <c r="B305" s="12">
        <v>5516169</v>
      </c>
      <c r="C305" s="45">
        <v>0</v>
      </c>
      <c r="D305" s="45">
        <v>0</v>
      </c>
      <c r="E305" s="8">
        <f t="shared" si="62"/>
        <v>5516169</v>
      </c>
      <c r="F305" s="8">
        <v>1607175.5</v>
      </c>
      <c r="G305" s="8">
        <f t="shared" si="51"/>
        <v>29.135719010784477</v>
      </c>
      <c r="I305" s="26"/>
      <c r="J305" s="26"/>
    </row>
    <row r="306" spans="1:10" x14ac:dyDescent="0.25">
      <c r="A306" s="11" t="s">
        <v>294</v>
      </c>
      <c r="B306" s="47">
        <v>0</v>
      </c>
      <c r="C306" s="45">
        <v>0</v>
      </c>
      <c r="D306" s="45">
        <v>0</v>
      </c>
      <c r="E306" s="48">
        <f t="shared" si="62"/>
        <v>0</v>
      </c>
      <c r="F306" s="7">
        <v>173921.42</v>
      </c>
      <c r="G306" s="8">
        <f t="shared" si="51"/>
        <v>100</v>
      </c>
      <c r="I306" s="26"/>
      <c r="J306" s="26"/>
    </row>
    <row r="307" spans="1:10" x14ac:dyDescent="0.25">
      <c r="A307" s="11" t="s">
        <v>295</v>
      </c>
      <c r="B307" s="12">
        <v>7625862</v>
      </c>
      <c r="C307" s="45">
        <v>0</v>
      </c>
      <c r="D307" s="45">
        <v>0</v>
      </c>
      <c r="E307" s="8">
        <f t="shared" si="62"/>
        <v>7625862</v>
      </c>
      <c r="F307" s="8">
        <v>2474227.7799999998</v>
      </c>
      <c r="G307" s="8">
        <f t="shared" si="51"/>
        <v>32.445221012391777</v>
      </c>
      <c r="I307" s="26"/>
      <c r="J307" s="26"/>
    </row>
    <row r="308" spans="1:10" x14ac:dyDescent="0.25">
      <c r="A308" s="11" t="s">
        <v>419</v>
      </c>
      <c r="B308" s="47"/>
      <c r="C308" s="45">
        <v>0</v>
      </c>
      <c r="D308" s="7">
        <v>8208000</v>
      </c>
      <c r="E308" s="8">
        <f>+D308</f>
        <v>8208000</v>
      </c>
      <c r="F308" s="48">
        <v>0</v>
      </c>
      <c r="G308" s="29">
        <f t="shared" si="51"/>
        <v>0</v>
      </c>
      <c r="I308" s="26"/>
      <c r="J308" s="26"/>
    </row>
    <row r="309" spans="1:10" x14ac:dyDescent="0.25">
      <c r="A309" s="28" t="s">
        <v>390</v>
      </c>
      <c r="B309" s="48">
        <v>0</v>
      </c>
      <c r="C309" s="8">
        <v>400000</v>
      </c>
      <c r="D309" s="45">
        <v>0</v>
      </c>
      <c r="E309" s="8">
        <f>+C309</f>
        <v>400000</v>
      </c>
      <c r="F309" s="8">
        <v>400000</v>
      </c>
      <c r="G309" s="8">
        <f t="shared" si="51"/>
        <v>100</v>
      </c>
      <c r="I309" s="26"/>
      <c r="J309" s="26"/>
    </row>
    <row r="310" spans="1:10" x14ac:dyDescent="0.25">
      <c r="A310" s="27" t="s">
        <v>418</v>
      </c>
      <c r="B310" s="52">
        <v>0</v>
      </c>
      <c r="C310" s="45">
        <v>0</v>
      </c>
      <c r="D310" s="45">
        <v>0</v>
      </c>
      <c r="E310" s="48">
        <v>0</v>
      </c>
      <c r="F310" s="8">
        <v>654502</v>
      </c>
      <c r="G310" s="8">
        <f t="shared" si="51"/>
        <v>100</v>
      </c>
      <c r="I310" s="26"/>
      <c r="J310" s="26"/>
    </row>
    <row r="311" spans="1:10" s="1" customFormat="1" x14ac:dyDescent="0.25">
      <c r="A311" s="11" t="s">
        <v>296</v>
      </c>
      <c r="B311" s="12">
        <v>182000</v>
      </c>
      <c r="C311" s="45">
        <v>0</v>
      </c>
      <c r="D311" s="45">
        <v>0</v>
      </c>
      <c r="E311" s="8">
        <f t="shared" si="62"/>
        <v>182000</v>
      </c>
      <c r="F311" s="48">
        <v>0</v>
      </c>
      <c r="G311" s="29">
        <f t="shared" si="51"/>
        <v>0</v>
      </c>
      <c r="I311" s="26"/>
      <c r="J311" s="26"/>
    </row>
    <row r="312" spans="1:10" x14ac:dyDescent="0.25">
      <c r="A312" s="11" t="s">
        <v>297</v>
      </c>
      <c r="B312" s="12">
        <v>2450620</v>
      </c>
      <c r="C312" s="45">
        <v>0</v>
      </c>
      <c r="D312" s="45">
        <v>0</v>
      </c>
      <c r="E312" s="8">
        <f t="shared" si="62"/>
        <v>2450620</v>
      </c>
      <c r="F312" s="8">
        <v>1616782</v>
      </c>
      <c r="G312" s="8">
        <f t="shared" si="51"/>
        <v>65.974406476728348</v>
      </c>
      <c r="I312" s="26"/>
      <c r="J312" s="26"/>
    </row>
    <row r="313" spans="1:10" x14ac:dyDescent="0.25">
      <c r="A313" s="11" t="s">
        <v>298</v>
      </c>
      <c r="B313" s="12">
        <v>2610180</v>
      </c>
      <c r="C313" s="45">
        <v>0</v>
      </c>
      <c r="D313" s="45">
        <v>0</v>
      </c>
      <c r="E313" s="8">
        <f t="shared" si="62"/>
        <v>2610180</v>
      </c>
      <c r="F313" s="8">
        <v>894442</v>
      </c>
      <c r="G313" s="8">
        <f t="shared" si="51"/>
        <v>34.267445157038978</v>
      </c>
      <c r="I313" s="26"/>
      <c r="J313" s="26"/>
    </row>
    <row r="314" spans="1:10" x14ac:dyDescent="0.25">
      <c r="A314" s="11" t="s">
        <v>299</v>
      </c>
      <c r="B314" s="12">
        <v>1030000</v>
      </c>
      <c r="C314" s="45">
        <v>0</v>
      </c>
      <c r="D314" s="45">
        <v>0</v>
      </c>
      <c r="E314" s="8">
        <f t="shared" si="62"/>
        <v>1030000</v>
      </c>
      <c r="F314" s="8">
        <v>462150</v>
      </c>
      <c r="G314" s="8">
        <f t="shared" si="51"/>
        <v>44.868932038834956</v>
      </c>
      <c r="I314" s="26"/>
      <c r="J314" s="26"/>
    </row>
    <row r="315" spans="1:10" x14ac:dyDescent="0.25">
      <c r="A315" s="13" t="s">
        <v>300</v>
      </c>
      <c r="B315" s="49">
        <v>0</v>
      </c>
      <c r="C315" s="45">
        <v>0</v>
      </c>
      <c r="D315" s="45">
        <v>0</v>
      </c>
      <c r="E315" s="48">
        <f t="shared" si="62"/>
        <v>0</v>
      </c>
      <c r="F315" s="7">
        <v>795390</v>
      </c>
      <c r="G315" s="8">
        <f t="shared" si="51"/>
        <v>100</v>
      </c>
      <c r="I315" s="26"/>
      <c r="J315" s="26"/>
    </row>
    <row r="316" spans="1:10" s="1" customFormat="1" x14ac:dyDescent="0.25">
      <c r="A316" s="11" t="s">
        <v>301</v>
      </c>
      <c r="B316" s="12">
        <v>6939451</v>
      </c>
      <c r="C316" s="45">
        <v>0</v>
      </c>
      <c r="D316" s="45">
        <v>0</v>
      </c>
      <c r="E316" s="8">
        <f t="shared" si="62"/>
        <v>6939451</v>
      </c>
      <c r="F316" s="8">
        <v>18378965.809999999</v>
      </c>
      <c r="G316" s="8">
        <f t="shared" si="51"/>
        <v>264.84754788239007</v>
      </c>
      <c r="I316" s="26"/>
      <c r="J316" s="26"/>
    </row>
    <row r="317" spans="1:10" x14ac:dyDescent="0.25">
      <c r="A317" s="11" t="s">
        <v>302</v>
      </c>
      <c r="B317" s="47">
        <v>0</v>
      </c>
      <c r="C317" s="45">
        <v>0</v>
      </c>
      <c r="D317" s="45">
        <v>0</v>
      </c>
      <c r="E317" s="48">
        <f t="shared" si="62"/>
        <v>0</v>
      </c>
      <c r="F317" s="8">
        <v>2407</v>
      </c>
      <c r="G317" s="8">
        <f t="shared" si="51"/>
        <v>100</v>
      </c>
      <c r="I317" s="26"/>
      <c r="J317" s="26"/>
    </row>
    <row r="318" spans="1:10" s="1" customFormat="1" x14ac:dyDescent="0.25">
      <c r="A318" s="27" t="s">
        <v>391</v>
      </c>
      <c r="B318" s="52">
        <v>0</v>
      </c>
      <c r="C318" s="45">
        <v>0</v>
      </c>
      <c r="D318" s="45">
        <v>0</v>
      </c>
      <c r="E318" s="48">
        <v>0</v>
      </c>
      <c r="F318" s="8">
        <v>52</v>
      </c>
      <c r="G318" s="8">
        <f t="shared" si="51"/>
        <v>100</v>
      </c>
      <c r="I318" s="26"/>
      <c r="J318" s="26"/>
    </row>
    <row r="319" spans="1:10" s="1" customFormat="1" x14ac:dyDescent="0.25">
      <c r="A319" s="27" t="s">
        <v>392</v>
      </c>
      <c r="B319" s="52">
        <v>0</v>
      </c>
      <c r="C319" s="45">
        <v>0</v>
      </c>
      <c r="D319" s="45">
        <v>0</v>
      </c>
      <c r="E319" s="48">
        <v>0</v>
      </c>
      <c r="F319" s="8">
        <v>4819</v>
      </c>
      <c r="G319" s="8">
        <f t="shared" si="51"/>
        <v>100</v>
      </c>
      <c r="I319" s="26"/>
      <c r="J319" s="26"/>
    </row>
    <row r="320" spans="1:10" s="1" customFormat="1" x14ac:dyDescent="0.25">
      <c r="A320" s="21" t="s">
        <v>303</v>
      </c>
      <c r="B320" s="10">
        <f>SUM(B321:B322)</f>
        <v>672342116</v>
      </c>
      <c r="C320" s="46">
        <f t="shared" ref="C320:F320" si="63">SUM(C321:C322)</f>
        <v>0</v>
      </c>
      <c r="D320" s="46">
        <f t="shared" si="63"/>
        <v>0</v>
      </c>
      <c r="E320" s="10">
        <f t="shared" si="63"/>
        <v>672342116</v>
      </c>
      <c r="F320" s="46">
        <f t="shared" si="63"/>
        <v>0</v>
      </c>
      <c r="G320" s="30">
        <f t="shared" si="51"/>
        <v>0</v>
      </c>
      <c r="I320" s="26"/>
      <c r="J320" s="26"/>
    </row>
    <row r="321" spans="1:10" ht="24" x14ac:dyDescent="0.25">
      <c r="A321" s="11" t="s">
        <v>304</v>
      </c>
      <c r="B321" s="12">
        <v>669000116</v>
      </c>
      <c r="C321" s="45">
        <v>0</v>
      </c>
      <c r="D321" s="45">
        <v>0</v>
      </c>
      <c r="E321" s="8">
        <f>+B321+C321+D321</f>
        <v>669000116</v>
      </c>
      <c r="F321" s="48">
        <v>0</v>
      </c>
      <c r="G321" s="29">
        <f t="shared" si="51"/>
        <v>0</v>
      </c>
      <c r="I321" s="26"/>
      <c r="J321" s="26"/>
    </row>
    <row r="322" spans="1:10" s="1" customFormat="1" x14ac:dyDescent="0.25">
      <c r="A322" s="11" t="s">
        <v>305</v>
      </c>
      <c r="B322" s="12">
        <v>3342000</v>
      </c>
      <c r="C322" s="45">
        <v>0</v>
      </c>
      <c r="D322" s="45">
        <v>0</v>
      </c>
      <c r="E322" s="8">
        <f>+B322+C322+D322</f>
        <v>3342000</v>
      </c>
      <c r="F322" s="48">
        <v>0</v>
      </c>
      <c r="G322" s="29">
        <f t="shared" si="51"/>
        <v>0</v>
      </c>
      <c r="I322" s="26"/>
      <c r="J322" s="26"/>
    </row>
    <row r="323" spans="1:10" s="1" customFormat="1" x14ac:dyDescent="0.25">
      <c r="A323" s="9" t="s">
        <v>306</v>
      </c>
      <c r="B323" s="10">
        <f>+B324</f>
        <v>22686269</v>
      </c>
      <c r="C323" s="46">
        <f>+C324</f>
        <v>0</v>
      </c>
      <c r="D323" s="46">
        <f t="shared" ref="C323:F324" si="64">+D324</f>
        <v>0</v>
      </c>
      <c r="E323" s="10">
        <f t="shared" si="64"/>
        <v>22686269</v>
      </c>
      <c r="F323" s="10">
        <f t="shared" si="64"/>
        <v>10695446.199999999</v>
      </c>
      <c r="G323" s="4">
        <f t="shared" si="51"/>
        <v>47.14502062899809</v>
      </c>
      <c r="I323" s="26"/>
      <c r="J323" s="26"/>
    </row>
    <row r="324" spans="1:10" s="1" customFormat="1" x14ac:dyDescent="0.25">
      <c r="A324" s="9" t="s">
        <v>307</v>
      </c>
      <c r="B324" s="10">
        <f>+B325</f>
        <v>22686269</v>
      </c>
      <c r="C324" s="46">
        <f t="shared" si="64"/>
        <v>0</v>
      </c>
      <c r="D324" s="46">
        <f t="shared" si="64"/>
        <v>0</v>
      </c>
      <c r="E324" s="10">
        <f t="shared" si="64"/>
        <v>22686269</v>
      </c>
      <c r="F324" s="10">
        <f t="shared" si="64"/>
        <v>10695446.199999999</v>
      </c>
      <c r="G324" s="4">
        <f t="shared" si="51"/>
        <v>47.14502062899809</v>
      </c>
      <c r="I324" s="26"/>
      <c r="J324" s="26"/>
    </row>
    <row r="325" spans="1:10" x14ac:dyDescent="0.25">
      <c r="A325" s="11" t="s">
        <v>308</v>
      </c>
      <c r="B325" s="12">
        <v>22686269</v>
      </c>
      <c r="C325" s="45">
        <v>0</v>
      </c>
      <c r="D325" s="45">
        <v>0</v>
      </c>
      <c r="E325" s="8">
        <f>+B325+C325+D325</f>
        <v>22686269</v>
      </c>
      <c r="F325" s="8">
        <v>10695446.199999999</v>
      </c>
      <c r="G325" s="8">
        <f t="shared" si="51"/>
        <v>47.14502062899809</v>
      </c>
      <c r="I325" s="26"/>
      <c r="J325" s="26"/>
    </row>
    <row r="326" spans="1:10" x14ac:dyDescent="0.25">
      <c r="A326" s="9" t="s">
        <v>309</v>
      </c>
      <c r="B326" s="10">
        <f>B327+B339+B362+B401</f>
        <v>90439525155</v>
      </c>
      <c r="C326" s="10">
        <f>C327+C339+C362+C401</f>
        <v>3127130854.1999998</v>
      </c>
      <c r="D326" s="10">
        <f>D327+D339+D362+D401</f>
        <v>233153053.09</v>
      </c>
      <c r="E326" s="10">
        <f>E327+E339+E362+E401</f>
        <v>93799809062.289993</v>
      </c>
      <c r="F326" s="10">
        <f>F327+F339+F362+F401</f>
        <v>48697477771.029999</v>
      </c>
      <c r="G326" s="4">
        <f>IF(F326=0,0,IF(E326=0,100,F326/E326*100))</f>
        <v>51.916393282518605</v>
      </c>
      <c r="H326" s="33"/>
      <c r="I326" s="26"/>
      <c r="J326" s="26"/>
    </row>
    <row r="327" spans="1:10" s="1" customFormat="1" x14ac:dyDescent="0.25">
      <c r="A327" s="9" t="s">
        <v>420</v>
      </c>
      <c r="B327" s="10">
        <f>B328+B337</f>
        <v>42519322631</v>
      </c>
      <c r="C327" s="10">
        <f t="shared" ref="C327:E327" si="65">C328+C337</f>
        <v>-2044092</v>
      </c>
      <c r="D327" s="46">
        <f t="shared" si="65"/>
        <v>0</v>
      </c>
      <c r="E327" s="10">
        <f t="shared" si="65"/>
        <v>42517278539</v>
      </c>
      <c r="F327" s="10">
        <f>F328+F337</f>
        <v>23119061003.959999</v>
      </c>
      <c r="G327" s="4">
        <f t="shared" si="51"/>
        <v>54.375683953415511</v>
      </c>
      <c r="I327" s="26"/>
      <c r="J327" s="26"/>
    </row>
    <row r="328" spans="1:10" x14ac:dyDescent="0.25">
      <c r="A328" s="9" t="s">
        <v>310</v>
      </c>
      <c r="B328" s="10">
        <f>SUM(B329:B336)</f>
        <v>42518002586</v>
      </c>
      <c r="C328" s="10">
        <f t="shared" ref="C328:E328" si="66">SUM(C329:C336)</f>
        <v>-2044092</v>
      </c>
      <c r="D328" s="46">
        <f t="shared" si="66"/>
        <v>0</v>
      </c>
      <c r="E328" s="10">
        <f t="shared" si="66"/>
        <v>42515958494</v>
      </c>
      <c r="F328" s="10">
        <f>SUM(F329:F336)</f>
        <v>23118439250.77</v>
      </c>
      <c r="G328" s="4">
        <f t="shared" si="51"/>
        <v>54.375909822267218</v>
      </c>
      <c r="I328" s="26"/>
      <c r="J328" s="26"/>
    </row>
    <row r="329" spans="1:10" s="1" customFormat="1" x14ac:dyDescent="0.25">
      <c r="A329" s="11" t="s">
        <v>311</v>
      </c>
      <c r="B329" s="12">
        <v>33411887160</v>
      </c>
      <c r="C329" s="45">
        <v>0</v>
      </c>
      <c r="D329" s="45">
        <v>0</v>
      </c>
      <c r="E329" s="8">
        <f t="shared" ref="E329:E336" si="67">+B329+C329+D329</f>
        <v>33411887160</v>
      </c>
      <c r="F329" s="8">
        <v>17802790950.490002</v>
      </c>
      <c r="G329" s="8">
        <f t="shared" si="51"/>
        <v>53.282805802729769</v>
      </c>
      <c r="I329" s="26"/>
      <c r="J329" s="26"/>
    </row>
    <row r="330" spans="1:10" x14ac:dyDescent="0.25">
      <c r="A330" s="11" t="s">
        <v>312</v>
      </c>
      <c r="B330" s="12">
        <v>1821859165</v>
      </c>
      <c r="C330" s="7">
        <v>-2044092</v>
      </c>
      <c r="D330" s="45">
        <v>0</v>
      </c>
      <c r="E330" s="8">
        <f t="shared" si="67"/>
        <v>1819815073</v>
      </c>
      <c r="F330" s="8">
        <v>990851503</v>
      </c>
      <c r="G330" s="8">
        <f t="shared" ref="G330:G394" si="68">IF(F330=0,0,IF(E330=0,100,F330/E330*100))</f>
        <v>54.447922632411341</v>
      </c>
      <c r="I330" s="26"/>
      <c r="J330" s="26"/>
    </row>
    <row r="331" spans="1:10" ht="36" x14ac:dyDescent="0.25">
      <c r="A331" s="11" t="s">
        <v>313</v>
      </c>
      <c r="B331" s="12">
        <v>3455549904</v>
      </c>
      <c r="C331" s="45">
        <v>0</v>
      </c>
      <c r="D331" s="45">
        <v>0</v>
      </c>
      <c r="E331" s="8">
        <f t="shared" si="67"/>
        <v>3455549904</v>
      </c>
      <c r="F331" s="8">
        <v>2560655669</v>
      </c>
      <c r="G331" s="8">
        <f t="shared" si="68"/>
        <v>74.102696825066602</v>
      </c>
      <c r="I331" s="26"/>
      <c r="J331" s="26"/>
    </row>
    <row r="332" spans="1:10" s="1" customFormat="1" ht="24" x14ac:dyDescent="0.25">
      <c r="A332" s="11" t="s">
        <v>314</v>
      </c>
      <c r="B332" s="12">
        <v>99373061</v>
      </c>
      <c r="C332" s="45">
        <v>0</v>
      </c>
      <c r="D332" s="45">
        <v>0</v>
      </c>
      <c r="E332" s="8">
        <f t="shared" si="67"/>
        <v>99373061</v>
      </c>
      <c r="F332" s="8">
        <v>49686528</v>
      </c>
      <c r="G332" s="8">
        <f t="shared" si="68"/>
        <v>49.999997484227642</v>
      </c>
      <c r="I332" s="26"/>
      <c r="J332" s="26"/>
    </row>
    <row r="333" spans="1:10" x14ac:dyDescent="0.25">
      <c r="A333" s="11" t="s">
        <v>315</v>
      </c>
      <c r="B333" s="12">
        <v>668417670</v>
      </c>
      <c r="C333" s="45">
        <v>0</v>
      </c>
      <c r="D333" s="45">
        <v>0</v>
      </c>
      <c r="E333" s="8">
        <f t="shared" si="67"/>
        <v>668417670</v>
      </c>
      <c r="F333" s="8">
        <v>305635110</v>
      </c>
      <c r="G333" s="8">
        <f t="shared" si="68"/>
        <v>45.72516911469441</v>
      </c>
      <c r="I333" s="26"/>
      <c r="J333" s="26"/>
    </row>
    <row r="334" spans="1:10" s="1" customFormat="1" ht="24" x14ac:dyDescent="0.25">
      <c r="A334" s="11" t="s">
        <v>316</v>
      </c>
      <c r="B334" s="12">
        <v>490175651</v>
      </c>
      <c r="C334" s="45">
        <v>0</v>
      </c>
      <c r="D334" s="45">
        <v>0</v>
      </c>
      <c r="E334" s="8">
        <f t="shared" si="67"/>
        <v>490175651</v>
      </c>
      <c r="F334" s="8">
        <v>196860810.28</v>
      </c>
      <c r="G334" s="8">
        <f t="shared" si="68"/>
        <v>40.161278896327715</v>
      </c>
      <c r="I334" s="26"/>
      <c r="J334" s="26"/>
    </row>
    <row r="335" spans="1:10" x14ac:dyDescent="0.25">
      <c r="A335" s="11" t="s">
        <v>317</v>
      </c>
      <c r="B335" s="12">
        <v>1435858041</v>
      </c>
      <c r="C335" s="45">
        <v>0</v>
      </c>
      <c r="D335" s="45">
        <v>0</v>
      </c>
      <c r="E335" s="8">
        <f t="shared" si="67"/>
        <v>1435858041</v>
      </c>
      <c r="F335" s="8">
        <v>756606012</v>
      </c>
      <c r="G335" s="8">
        <f t="shared" si="68"/>
        <v>52.693650096012526</v>
      </c>
      <c r="I335" s="26"/>
      <c r="J335" s="26"/>
    </row>
    <row r="336" spans="1:10" s="1" customFormat="1" ht="24" x14ac:dyDescent="0.25">
      <c r="A336" s="11" t="s">
        <v>318</v>
      </c>
      <c r="B336" s="12">
        <v>1134881934</v>
      </c>
      <c r="C336" s="45">
        <v>0</v>
      </c>
      <c r="D336" s="45">
        <v>0</v>
      </c>
      <c r="E336" s="8">
        <f t="shared" si="67"/>
        <v>1134881934</v>
      </c>
      <c r="F336" s="8">
        <v>455352668</v>
      </c>
      <c r="G336" s="8">
        <f t="shared" si="68"/>
        <v>40.123351545042745</v>
      </c>
      <c r="I336" s="26"/>
      <c r="J336" s="26"/>
    </row>
    <row r="337" spans="1:10" s="1" customFormat="1" x14ac:dyDescent="0.25">
      <c r="A337" s="9" t="s">
        <v>319</v>
      </c>
      <c r="B337" s="10">
        <f>SUM(B338)</f>
        <v>1320045</v>
      </c>
      <c r="C337" s="46">
        <f t="shared" ref="C337:F337" si="69">SUM(C338)</f>
        <v>0</v>
      </c>
      <c r="D337" s="46">
        <f t="shared" si="69"/>
        <v>0</v>
      </c>
      <c r="E337" s="10">
        <f t="shared" si="69"/>
        <v>1320045</v>
      </c>
      <c r="F337" s="10">
        <f t="shared" si="69"/>
        <v>621753.18999999994</v>
      </c>
      <c r="G337" s="4">
        <f t="shared" si="68"/>
        <v>47.100908681143444</v>
      </c>
      <c r="I337" s="26"/>
      <c r="J337" s="26"/>
    </row>
    <row r="338" spans="1:10" s="1" customFormat="1" x14ac:dyDescent="0.25">
      <c r="A338" s="11" t="s">
        <v>320</v>
      </c>
      <c r="B338" s="12">
        <v>1320045</v>
      </c>
      <c r="C338" s="45">
        <v>0</v>
      </c>
      <c r="D338" s="45">
        <v>0</v>
      </c>
      <c r="E338" s="8">
        <f>+B338+C338+D338</f>
        <v>1320045</v>
      </c>
      <c r="F338" s="8">
        <v>621753.18999999994</v>
      </c>
      <c r="G338" s="8">
        <f t="shared" si="68"/>
        <v>47.100908681143444</v>
      </c>
      <c r="I338" s="26"/>
      <c r="J338" s="26"/>
    </row>
    <row r="339" spans="1:10" s="1" customFormat="1" x14ac:dyDescent="0.25">
      <c r="A339" s="9" t="s">
        <v>321</v>
      </c>
      <c r="B339" s="10">
        <f>B340+B344+B346+B352+B354+B357</f>
        <v>42620449041</v>
      </c>
      <c r="C339" s="10">
        <f>C340+C344+C346+C352+C354+C357+C360</f>
        <v>-497180283</v>
      </c>
      <c r="D339" s="10">
        <f>D340+D344+D346+D352+D354+D357</f>
        <v>233153053.09</v>
      </c>
      <c r="E339" s="10">
        <f>E340+E344+E346+E352+E354+E357</f>
        <v>42356421811.089996</v>
      </c>
      <c r="F339" s="10">
        <f>F340+F344+F346+F352+F354+F357+F360</f>
        <v>19373549098.879997</v>
      </c>
      <c r="G339" s="4">
        <f t="shared" si="68"/>
        <v>45.739343104302321</v>
      </c>
      <c r="I339" s="26"/>
      <c r="J339" s="26"/>
    </row>
    <row r="340" spans="1:10" s="1" customFormat="1" x14ac:dyDescent="0.25">
      <c r="A340" s="9" t="s">
        <v>322</v>
      </c>
      <c r="B340" s="10">
        <f>SUM(B341:B343)</f>
        <v>25406891994</v>
      </c>
      <c r="C340" s="10">
        <f t="shared" ref="C340:F340" si="70">SUM(C341:C343)</f>
        <v>-932518</v>
      </c>
      <c r="D340" s="46">
        <f t="shared" si="70"/>
        <v>0</v>
      </c>
      <c r="E340" s="10">
        <f t="shared" si="70"/>
        <v>25405959476</v>
      </c>
      <c r="F340" s="10">
        <f t="shared" si="70"/>
        <v>10639568877.879999</v>
      </c>
      <c r="G340" s="4">
        <f t="shared" si="68"/>
        <v>41.87824076445834</v>
      </c>
      <c r="I340" s="26"/>
      <c r="J340" s="26"/>
    </row>
    <row r="341" spans="1:10" x14ac:dyDescent="0.25">
      <c r="A341" s="11" t="s">
        <v>323</v>
      </c>
      <c r="B341" s="12">
        <v>23902967254</v>
      </c>
      <c r="C341" s="45">
        <v>0</v>
      </c>
      <c r="D341" s="45">
        <v>0</v>
      </c>
      <c r="E341" s="8">
        <f>+B341+C341+D341</f>
        <v>23902967254</v>
      </c>
      <c r="F341" s="8">
        <v>9867751122.8799992</v>
      </c>
      <c r="G341" s="8">
        <f t="shared" si="68"/>
        <v>41.282536255948301</v>
      </c>
      <c r="I341" s="26"/>
      <c r="J341" s="26"/>
    </row>
    <row r="342" spans="1:10" x14ac:dyDescent="0.25">
      <c r="A342" s="11" t="s">
        <v>324</v>
      </c>
      <c r="B342" s="12">
        <v>909905118</v>
      </c>
      <c r="C342" s="7">
        <v>-932518</v>
      </c>
      <c r="D342" s="45">
        <v>0</v>
      </c>
      <c r="E342" s="8">
        <f>+B342+C342+D342</f>
        <v>908972600</v>
      </c>
      <c r="F342" s="8">
        <v>454486428</v>
      </c>
      <c r="G342" s="8">
        <f t="shared" si="68"/>
        <v>50.00001408183261</v>
      </c>
      <c r="I342" s="26"/>
      <c r="J342" s="26"/>
    </row>
    <row r="343" spans="1:10" x14ac:dyDescent="0.25">
      <c r="A343" s="11" t="s">
        <v>325</v>
      </c>
      <c r="B343" s="12">
        <v>594019622</v>
      </c>
      <c r="C343" s="45">
        <v>0</v>
      </c>
      <c r="D343" s="45">
        <v>0</v>
      </c>
      <c r="E343" s="8">
        <f>+B343+C343+D343</f>
        <v>594019622</v>
      </c>
      <c r="F343" s="8">
        <v>317331327</v>
      </c>
      <c r="G343" s="8">
        <f t="shared" si="68"/>
        <v>53.421017630963043</v>
      </c>
      <c r="I343" s="26"/>
      <c r="J343" s="26"/>
    </row>
    <row r="344" spans="1:10" x14ac:dyDescent="0.25">
      <c r="A344" s="9" t="s">
        <v>326</v>
      </c>
      <c r="B344" s="10">
        <f>SUM(B345)</f>
        <v>2882960450</v>
      </c>
      <c r="C344" s="46">
        <f t="shared" ref="C344:F344" si="71">SUM(C345)</f>
        <v>0</v>
      </c>
      <c r="D344" s="46">
        <f t="shared" si="71"/>
        <v>0</v>
      </c>
      <c r="E344" s="10">
        <f t="shared" si="71"/>
        <v>2882960450</v>
      </c>
      <c r="F344" s="10">
        <f t="shared" si="71"/>
        <v>1352105735</v>
      </c>
      <c r="G344" s="4">
        <f t="shared" si="68"/>
        <v>46.899905789550459</v>
      </c>
      <c r="I344" s="26"/>
      <c r="J344" s="26"/>
    </row>
    <row r="345" spans="1:10" x14ac:dyDescent="0.25">
      <c r="A345" s="11" t="s">
        <v>327</v>
      </c>
      <c r="B345" s="12">
        <v>2882960450</v>
      </c>
      <c r="C345" s="45">
        <v>0</v>
      </c>
      <c r="D345" s="45">
        <v>0</v>
      </c>
      <c r="E345" s="8">
        <f>+B345+C345+D345</f>
        <v>2882960450</v>
      </c>
      <c r="F345" s="8">
        <v>1352105735</v>
      </c>
      <c r="G345" s="8">
        <f t="shared" si="68"/>
        <v>46.899905789550459</v>
      </c>
      <c r="I345" s="26"/>
      <c r="J345" s="26"/>
    </row>
    <row r="346" spans="1:10" x14ac:dyDescent="0.25">
      <c r="A346" s="9" t="s">
        <v>328</v>
      </c>
      <c r="B346" s="10">
        <f>SUM(B347:B351)</f>
        <v>1383813283</v>
      </c>
      <c r="C346" s="10">
        <f>SUM(C347:C351)</f>
        <v>-29375984</v>
      </c>
      <c r="D346" s="10">
        <f>SUM(D347:D351)</f>
        <v>233153053.09</v>
      </c>
      <c r="E346" s="10">
        <f>SUM(E347:E351)</f>
        <v>1587590352.0899999</v>
      </c>
      <c r="F346" s="10">
        <f>SUM(F347:F351)</f>
        <v>789466434</v>
      </c>
      <c r="G346" s="4">
        <f t="shared" si="68"/>
        <v>49.727338854175997</v>
      </c>
      <c r="I346" s="26"/>
      <c r="J346" s="26"/>
    </row>
    <row r="347" spans="1:10" s="1" customFormat="1" x14ac:dyDescent="0.25">
      <c r="A347" s="11" t="s">
        <v>329</v>
      </c>
      <c r="B347" s="12">
        <v>568613590</v>
      </c>
      <c r="C347" s="7">
        <v>-305703</v>
      </c>
      <c r="D347" s="45">
        <v>0</v>
      </c>
      <c r="E347" s="8">
        <f>+B347+C347+D347</f>
        <v>568307887</v>
      </c>
      <c r="F347" s="8">
        <v>396401730</v>
      </c>
      <c r="G347" s="8">
        <f>IF(F347=0,0,IF(E347=0,100,F347/E347*100))</f>
        <v>69.751227999410119</v>
      </c>
      <c r="I347" s="26"/>
      <c r="J347" s="26"/>
    </row>
    <row r="348" spans="1:10" x14ac:dyDescent="0.25">
      <c r="A348" s="11" t="s">
        <v>331</v>
      </c>
      <c r="B348" s="12">
        <v>492561022</v>
      </c>
      <c r="C348" s="7">
        <v>59937101</v>
      </c>
      <c r="D348" s="45">
        <v>0</v>
      </c>
      <c r="E348" s="8">
        <f t="shared" ref="E348:E351" si="72">+B348+C348+D348</f>
        <v>552498123</v>
      </c>
      <c r="F348" s="8">
        <v>276249060</v>
      </c>
      <c r="G348" s="8">
        <f t="shared" si="68"/>
        <v>49.99999972850587</v>
      </c>
      <c r="I348" s="26"/>
      <c r="J348" s="26"/>
    </row>
    <row r="349" spans="1:10" x14ac:dyDescent="0.25">
      <c r="A349" s="11" t="s">
        <v>332</v>
      </c>
      <c r="B349" s="12">
        <v>32704554</v>
      </c>
      <c r="C349" s="7">
        <v>-3901449</v>
      </c>
      <c r="D349" s="45">
        <v>0</v>
      </c>
      <c r="E349" s="8">
        <f t="shared" si="72"/>
        <v>28803105</v>
      </c>
      <c r="F349" s="8">
        <v>14401554</v>
      </c>
      <c r="G349" s="8">
        <f t="shared" si="68"/>
        <v>50.000005207771871</v>
      </c>
      <c r="I349" s="26"/>
      <c r="J349" s="26"/>
    </row>
    <row r="350" spans="1:10" x14ac:dyDescent="0.25">
      <c r="A350" s="11" t="s">
        <v>333</v>
      </c>
      <c r="B350" s="12">
        <v>289934117</v>
      </c>
      <c r="C350" s="7">
        <v>-85105933</v>
      </c>
      <c r="D350" s="45">
        <v>0</v>
      </c>
      <c r="E350" s="8">
        <f t="shared" si="72"/>
        <v>204828184</v>
      </c>
      <c r="F350" s="8">
        <v>102414090</v>
      </c>
      <c r="G350" s="8">
        <f t="shared" si="68"/>
        <v>49.999999023571874</v>
      </c>
      <c r="I350" s="26"/>
      <c r="J350" s="26"/>
    </row>
    <row r="351" spans="1:10" x14ac:dyDescent="0.25">
      <c r="A351" s="11" t="s">
        <v>334</v>
      </c>
      <c r="B351" s="47">
        <v>0</v>
      </c>
      <c r="C351" s="45">
        <v>0</v>
      </c>
      <c r="D351" s="7">
        <v>233153053.09</v>
      </c>
      <c r="E351" s="8">
        <f t="shared" si="72"/>
        <v>233153053.09</v>
      </c>
      <c r="F351" s="48">
        <v>0</v>
      </c>
      <c r="G351" s="29">
        <f t="shared" si="68"/>
        <v>0</v>
      </c>
      <c r="I351" s="26"/>
      <c r="J351" s="26"/>
    </row>
    <row r="352" spans="1:10" ht="24" x14ac:dyDescent="0.25">
      <c r="A352" s="9" t="s">
        <v>335</v>
      </c>
      <c r="B352" s="10">
        <f>SUM(B353)</f>
        <v>287399610</v>
      </c>
      <c r="C352" s="46">
        <f t="shared" ref="C352:F352" si="73">SUM(C353)</f>
        <v>0</v>
      </c>
      <c r="D352" s="46">
        <f t="shared" si="73"/>
        <v>0</v>
      </c>
      <c r="E352" s="10">
        <f t="shared" si="73"/>
        <v>287399610</v>
      </c>
      <c r="F352" s="10">
        <f t="shared" si="73"/>
        <v>137485981</v>
      </c>
      <c r="G352" s="4">
        <f t="shared" si="68"/>
        <v>47.837914950545688</v>
      </c>
      <c r="I352" s="26"/>
      <c r="J352" s="26"/>
    </row>
    <row r="353" spans="1:10" x14ac:dyDescent="0.25">
      <c r="A353" s="11" t="s">
        <v>336</v>
      </c>
      <c r="B353" s="12">
        <v>287399610</v>
      </c>
      <c r="C353" s="45">
        <v>0</v>
      </c>
      <c r="D353" s="45">
        <v>0</v>
      </c>
      <c r="E353" s="8">
        <f>+B353+C353+D353</f>
        <v>287399610</v>
      </c>
      <c r="F353" s="8">
        <v>137485981</v>
      </c>
      <c r="G353" s="8">
        <f t="shared" si="68"/>
        <v>47.837914950545688</v>
      </c>
      <c r="I353" s="26"/>
      <c r="J353" s="26"/>
    </row>
    <row r="354" spans="1:10" x14ac:dyDescent="0.25">
      <c r="A354" s="9" t="s">
        <v>337</v>
      </c>
      <c r="B354" s="10">
        <f>SUM(B355:B356)</f>
        <v>3032882959</v>
      </c>
      <c r="C354" s="10">
        <f t="shared" ref="C354:F354" si="74">SUM(C355:C356)</f>
        <v>15875206</v>
      </c>
      <c r="D354" s="46">
        <f t="shared" si="74"/>
        <v>0</v>
      </c>
      <c r="E354" s="10">
        <f t="shared" si="74"/>
        <v>3048758165</v>
      </c>
      <c r="F354" s="10">
        <f t="shared" si="74"/>
        <v>1552283070</v>
      </c>
      <c r="G354" s="4">
        <f t="shared" si="68"/>
        <v>50.915257491405519</v>
      </c>
      <c r="I354" s="26"/>
      <c r="J354" s="26"/>
    </row>
    <row r="355" spans="1:10" ht="24" x14ac:dyDescent="0.25">
      <c r="A355" s="11" t="s">
        <v>338</v>
      </c>
      <c r="B355" s="12">
        <v>277360589</v>
      </c>
      <c r="C355" s="7">
        <v>1679313</v>
      </c>
      <c r="D355" s="45">
        <v>0</v>
      </c>
      <c r="E355" s="8">
        <f>+B355+C355+D355</f>
        <v>279039902</v>
      </c>
      <c r="F355" s="8">
        <v>167423940</v>
      </c>
      <c r="G355" s="8">
        <f t="shared" si="68"/>
        <v>59.999999569953978</v>
      </c>
      <c r="I355" s="26"/>
      <c r="J355" s="26"/>
    </row>
    <row r="356" spans="1:10" ht="24" x14ac:dyDescent="0.25">
      <c r="A356" s="11" t="s">
        <v>339</v>
      </c>
      <c r="B356" s="12">
        <v>2755522370</v>
      </c>
      <c r="C356" s="7">
        <v>14195893</v>
      </c>
      <c r="D356" s="45">
        <v>0</v>
      </c>
      <c r="E356" s="8">
        <f>+B356+C356+D356</f>
        <v>2769718263</v>
      </c>
      <c r="F356" s="8">
        <v>1384859130</v>
      </c>
      <c r="G356" s="8">
        <f t="shared" si="68"/>
        <v>49.999999945842866</v>
      </c>
      <c r="I356" s="26"/>
      <c r="J356" s="26"/>
    </row>
    <row r="357" spans="1:10" s="1" customFormat="1" x14ac:dyDescent="0.25">
      <c r="A357" s="9" t="s">
        <v>416</v>
      </c>
      <c r="B357" s="10">
        <f>SUM(B358:B360)</f>
        <v>9626500745</v>
      </c>
      <c r="C357" s="10">
        <f>SUM(C358:C359)</f>
        <v>-469566504</v>
      </c>
      <c r="D357" s="46">
        <f>SUM(D358:D360)</f>
        <v>0</v>
      </c>
      <c r="E357" s="10">
        <f>SUM(E358:E360)</f>
        <v>9143753758</v>
      </c>
      <c r="F357" s="10">
        <f>+F358+F359</f>
        <v>2553711349</v>
      </c>
      <c r="G357" s="4">
        <f t="shared" si="68"/>
        <v>27.928479009681574</v>
      </c>
      <c r="I357" s="26"/>
      <c r="J357" s="26"/>
    </row>
    <row r="358" spans="1:10" s="1" customFormat="1" x14ac:dyDescent="0.25">
      <c r="A358" s="11" t="s">
        <v>340</v>
      </c>
      <c r="B358" s="12">
        <v>4122355795</v>
      </c>
      <c r="C358" s="7">
        <v>-412648227</v>
      </c>
      <c r="D358" s="45">
        <v>0</v>
      </c>
      <c r="E358" s="8">
        <f>+B358+C358+D358</f>
        <v>3709707568</v>
      </c>
      <c r="F358" s="8">
        <v>2244164460</v>
      </c>
      <c r="G358" s="8">
        <f t="shared" si="68"/>
        <v>60.494376412798687</v>
      </c>
      <c r="I358" s="26"/>
      <c r="J358" s="26"/>
    </row>
    <row r="359" spans="1:10" x14ac:dyDescent="0.25">
      <c r="A359" s="11" t="s">
        <v>330</v>
      </c>
      <c r="B359" s="12">
        <v>793109163</v>
      </c>
      <c r="C359" s="7">
        <v>-56918277</v>
      </c>
      <c r="D359" s="45">
        <v>0</v>
      </c>
      <c r="E359" s="8">
        <f>+B359+C359+D359</f>
        <v>736190886</v>
      </c>
      <c r="F359" s="8">
        <v>309546889</v>
      </c>
      <c r="G359" s="8">
        <f>IF(F359=0,0,IF(E359=0,100,F359/E359*100))</f>
        <v>42.047096057095168</v>
      </c>
      <c r="I359" s="26"/>
      <c r="J359" s="26"/>
    </row>
    <row r="360" spans="1:10" s="1" customFormat="1" ht="36" x14ac:dyDescent="0.25">
      <c r="A360" s="9" t="s">
        <v>341</v>
      </c>
      <c r="B360" s="10">
        <v>4711035787</v>
      </c>
      <c r="C360" s="10">
        <v>-13180483</v>
      </c>
      <c r="D360" s="46">
        <v>0</v>
      </c>
      <c r="E360" s="10">
        <f>+B360+C360</f>
        <v>4697855304</v>
      </c>
      <c r="F360" s="10">
        <v>2348927652</v>
      </c>
      <c r="G360" s="4">
        <f t="shared" si="68"/>
        <v>50</v>
      </c>
      <c r="I360" s="26"/>
      <c r="J360" s="26"/>
    </row>
    <row r="361" spans="1:10" s="1" customFormat="1" x14ac:dyDescent="0.25">
      <c r="A361" s="11" t="s">
        <v>417</v>
      </c>
      <c r="B361" s="12">
        <v>4711035787</v>
      </c>
      <c r="C361" s="22">
        <v>-13180483</v>
      </c>
      <c r="D361" s="54">
        <v>0</v>
      </c>
      <c r="E361" s="14">
        <f>+B361+C361</f>
        <v>4697855304</v>
      </c>
      <c r="F361" s="14">
        <v>2348927652</v>
      </c>
      <c r="G361" s="8">
        <f t="shared" si="68"/>
        <v>50</v>
      </c>
      <c r="I361" s="26"/>
      <c r="J361" s="26"/>
    </row>
    <row r="362" spans="1:10" s="1" customFormat="1" x14ac:dyDescent="0.25">
      <c r="A362" s="9" t="s">
        <v>342</v>
      </c>
      <c r="B362" s="10">
        <f>B363+B381+B385+B390+B393+B395+B397</f>
        <v>4782962881</v>
      </c>
      <c r="C362" s="10">
        <f t="shared" ref="C362:F362" si="75">C363+C381+C385+C390+C393+C395+C397</f>
        <v>3314831035.8399997</v>
      </c>
      <c r="D362" s="46">
        <f t="shared" si="75"/>
        <v>0</v>
      </c>
      <c r="E362" s="10">
        <f t="shared" si="75"/>
        <v>8097793916.8399992</v>
      </c>
      <c r="F362" s="10">
        <f t="shared" si="75"/>
        <v>5880589302.4599991</v>
      </c>
      <c r="G362" s="4">
        <f t="shared" si="68"/>
        <v>72.619646324054401</v>
      </c>
      <c r="I362" s="26"/>
      <c r="J362" s="26"/>
    </row>
    <row r="363" spans="1:10" ht="24" x14ac:dyDescent="0.25">
      <c r="A363" s="9" t="s">
        <v>343</v>
      </c>
      <c r="B363" s="10">
        <f>SUM(B364:B380)</f>
        <v>4207724410</v>
      </c>
      <c r="C363" s="10">
        <f t="shared" ref="C363:F363" si="76">SUM(C364:C380)</f>
        <v>1680014880.6199999</v>
      </c>
      <c r="D363" s="46">
        <f t="shared" si="76"/>
        <v>0</v>
      </c>
      <c r="E363" s="10">
        <f t="shared" si="76"/>
        <v>5887739290.6199999</v>
      </c>
      <c r="F363" s="10">
        <f t="shared" si="76"/>
        <v>4059032067.6199999</v>
      </c>
      <c r="G363" s="4">
        <f t="shared" si="68"/>
        <v>68.940417828734553</v>
      </c>
      <c r="I363" s="26"/>
      <c r="J363" s="26"/>
    </row>
    <row r="364" spans="1:10" x14ac:dyDescent="0.25">
      <c r="A364" s="11" t="s">
        <v>344</v>
      </c>
      <c r="B364" s="12">
        <v>791576949</v>
      </c>
      <c r="C364" s="12">
        <v>33089376.5</v>
      </c>
      <c r="D364" s="45">
        <v>0</v>
      </c>
      <c r="E364" s="8">
        <f t="shared" ref="E364:E380" si="77">+B364+C364+D364</f>
        <v>824666325.5</v>
      </c>
      <c r="F364" s="8">
        <v>403064228.5</v>
      </c>
      <c r="G364" s="8">
        <f t="shared" si="68"/>
        <v>48.876038227415172</v>
      </c>
      <c r="I364" s="26"/>
      <c r="J364" s="26"/>
    </row>
    <row r="365" spans="1:10" ht="24" x14ac:dyDescent="0.25">
      <c r="A365" s="11" t="s">
        <v>345</v>
      </c>
      <c r="B365" s="12">
        <v>581145297</v>
      </c>
      <c r="C365" s="12">
        <v>26001163.5</v>
      </c>
      <c r="D365" s="45">
        <v>0</v>
      </c>
      <c r="E365" s="8">
        <f t="shared" si="77"/>
        <v>607146460.5</v>
      </c>
      <c r="F365" s="8">
        <v>335818380.5</v>
      </c>
      <c r="G365" s="8">
        <f t="shared" si="68"/>
        <v>55.310934403446133</v>
      </c>
      <c r="I365" s="26"/>
      <c r="J365" s="26"/>
    </row>
    <row r="366" spans="1:10" s="1" customFormat="1" ht="24" x14ac:dyDescent="0.25">
      <c r="A366" s="11" t="s">
        <v>346</v>
      </c>
      <c r="B366" s="12">
        <v>160362120</v>
      </c>
      <c r="C366" s="47">
        <v>0</v>
      </c>
      <c r="D366" s="45">
        <v>0</v>
      </c>
      <c r="E366" s="8">
        <f t="shared" si="77"/>
        <v>160362120</v>
      </c>
      <c r="F366" s="8">
        <v>85987744</v>
      </c>
      <c r="G366" s="8">
        <f t="shared" si="68"/>
        <v>53.620982311782861</v>
      </c>
      <c r="I366" s="26"/>
      <c r="J366" s="26"/>
    </row>
    <row r="367" spans="1:10" x14ac:dyDescent="0.25">
      <c r="A367" s="11" t="s">
        <v>347</v>
      </c>
      <c r="B367" s="12">
        <v>50126324</v>
      </c>
      <c r="C367" s="47">
        <v>0</v>
      </c>
      <c r="D367" s="45">
        <v>0</v>
      </c>
      <c r="E367" s="8">
        <f t="shared" si="77"/>
        <v>50126324</v>
      </c>
      <c r="F367" s="8">
        <v>26853000</v>
      </c>
      <c r="G367" s="8">
        <f t="shared" si="68"/>
        <v>53.570654812030504</v>
      </c>
      <c r="I367" s="26"/>
      <c r="J367" s="26"/>
    </row>
    <row r="368" spans="1:10" x14ac:dyDescent="0.25">
      <c r="A368" s="11" t="s">
        <v>348</v>
      </c>
      <c r="B368" s="12">
        <v>25129740</v>
      </c>
      <c r="C368" s="47">
        <v>0</v>
      </c>
      <c r="D368" s="45">
        <v>0</v>
      </c>
      <c r="E368" s="8">
        <f t="shared" si="77"/>
        <v>25129740</v>
      </c>
      <c r="F368" s="8">
        <v>12846400</v>
      </c>
      <c r="G368" s="8">
        <f t="shared" si="68"/>
        <v>51.120306059672728</v>
      </c>
      <c r="I368" s="26"/>
      <c r="J368" s="26"/>
    </row>
    <row r="369" spans="1:10" ht="24" x14ac:dyDescent="0.25">
      <c r="A369" s="11" t="s">
        <v>349</v>
      </c>
      <c r="B369" s="12">
        <v>2542450320</v>
      </c>
      <c r="C369" s="12">
        <v>-76377363</v>
      </c>
      <c r="D369" s="45">
        <v>0</v>
      </c>
      <c r="E369" s="8">
        <f t="shared" si="77"/>
        <v>2466072957</v>
      </c>
      <c r="F369" s="8">
        <v>1456503000</v>
      </c>
      <c r="G369" s="8">
        <f t="shared" si="68"/>
        <v>59.061634647332127</v>
      </c>
      <c r="I369" s="26"/>
      <c r="J369" s="26"/>
    </row>
    <row r="370" spans="1:10" x14ac:dyDescent="0.25">
      <c r="A370" s="11" t="s">
        <v>350</v>
      </c>
      <c r="B370" s="12">
        <v>5940380</v>
      </c>
      <c r="C370" s="47">
        <v>0</v>
      </c>
      <c r="D370" s="45">
        <v>0</v>
      </c>
      <c r="E370" s="8">
        <f t="shared" si="77"/>
        <v>5940380</v>
      </c>
      <c r="F370" s="8">
        <v>3742567</v>
      </c>
      <c r="G370" s="8">
        <f t="shared" si="68"/>
        <v>63.002148010733315</v>
      </c>
      <c r="I370" s="26"/>
      <c r="J370" s="26"/>
    </row>
    <row r="371" spans="1:10" x14ac:dyDescent="0.25">
      <c r="A371" s="13" t="s">
        <v>351</v>
      </c>
      <c r="B371" s="14">
        <v>36128139</v>
      </c>
      <c r="C371" s="12">
        <v>-2045880</v>
      </c>
      <c r="D371" s="45">
        <v>0</v>
      </c>
      <c r="E371" s="8">
        <f t="shared" si="77"/>
        <v>34082259</v>
      </c>
      <c r="F371" s="8">
        <v>25289696</v>
      </c>
      <c r="G371" s="8">
        <f t="shared" si="68"/>
        <v>74.201935969091721</v>
      </c>
      <c r="I371" s="26"/>
      <c r="J371" s="26"/>
    </row>
    <row r="372" spans="1:10" s="1" customFormat="1" x14ac:dyDescent="0.25">
      <c r="A372" s="13" t="s">
        <v>352</v>
      </c>
      <c r="B372" s="49">
        <v>0</v>
      </c>
      <c r="C372" s="12">
        <v>8697708</v>
      </c>
      <c r="D372" s="45">
        <v>0</v>
      </c>
      <c r="E372" s="8">
        <f t="shared" si="77"/>
        <v>8697708</v>
      </c>
      <c r="F372" s="8">
        <v>8697708</v>
      </c>
      <c r="G372" s="8">
        <f t="shared" si="68"/>
        <v>100</v>
      </c>
      <c r="I372" s="26"/>
      <c r="J372" s="26"/>
    </row>
    <row r="373" spans="1:10" x14ac:dyDescent="0.25">
      <c r="A373" s="13" t="s">
        <v>353</v>
      </c>
      <c r="B373" s="14">
        <v>6800430</v>
      </c>
      <c r="C373" s="47">
        <v>0</v>
      </c>
      <c r="D373" s="45">
        <v>0</v>
      </c>
      <c r="E373" s="8">
        <f t="shared" si="77"/>
        <v>6800430</v>
      </c>
      <c r="F373" s="8">
        <v>3934171</v>
      </c>
      <c r="G373" s="8">
        <f t="shared" si="68"/>
        <v>57.851797606916037</v>
      </c>
      <c r="I373" s="26"/>
      <c r="J373" s="26"/>
    </row>
    <row r="374" spans="1:10" x14ac:dyDescent="0.25">
      <c r="A374" s="13" t="s">
        <v>354</v>
      </c>
      <c r="B374" s="14">
        <v>8064711</v>
      </c>
      <c r="C374" s="47">
        <v>0</v>
      </c>
      <c r="D374" s="45">
        <v>0</v>
      </c>
      <c r="E374" s="8">
        <f t="shared" si="77"/>
        <v>8064711</v>
      </c>
      <c r="F374" s="8">
        <v>5645297</v>
      </c>
      <c r="G374" s="8">
        <f t="shared" si="68"/>
        <v>69.999991320209745</v>
      </c>
      <c r="I374" s="26"/>
      <c r="J374" s="26"/>
    </row>
    <row r="375" spans="1:10" x14ac:dyDescent="0.25">
      <c r="A375" s="28" t="s">
        <v>393</v>
      </c>
      <c r="B375" s="52">
        <v>0</v>
      </c>
      <c r="C375" s="6">
        <v>1805800</v>
      </c>
      <c r="D375" s="45">
        <v>0</v>
      </c>
      <c r="E375" s="8">
        <f>+B375+C375+D375</f>
        <v>1805800</v>
      </c>
      <c r="F375" s="8">
        <v>1805800</v>
      </c>
      <c r="G375" s="8">
        <f t="shared" si="68"/>
        <v>100</v>
      </c>
      <c r="I375" s="26"/>
      <c r="J375" s="26"/>
    </row>
    <row r="376" spans="1:10" x14ac:dyDescent="0.25">
      <c r="A376" s="28" t="s">
        <v>394</v>
      </c>
      <c r="B376" s="52">
        <v>0</v>
      </c>
      <c r="C376" s="6">
        <v>16657125</v>
      </c>
      <c r="D376" s="45">
        <v>0</v>
      </c>
      <c r="E376" s="8">
        <f t="shared" si="77"/>
        <v>16657125</v>
      </c>
      <c r="F376" s="8">
        <v>16657125</v>
      </c>
      <c r="G376" s="8">
        <f t="shared" si="68"/>
        <v>100</v>
      </c>
      <c r="I376" s="26"/>
      <c r="J376" s="26"/>
    </row>
    <row r="377" spans="1:10" x14ac:dyDescent="0.25">
      <c r="A377" s="28" t="s">
        <v>395</v>
      </c>
      <c r="B377" s="52">
        <v>0</v>
      </c>
      <c r="C377" s="6">
        <v>47166179.369999997</v>
      </c>
      <c r="D377" s="45">
        <v>0</v>
      </c>
      <c r="E377" s="8">
        <f t="shared" si="77"/>
        <v>47166179.369999997</v>
      </c>
      <c r="F377" s="8">
        <v>47166179.369999997</v>
      </c>
      <c r="G377" s="8">
        <f t="shared" si="68"/>
        <v>100</v>
      </c>
      <c r="I377" s="26"/>
      <c r="J377" s="26"/>
    </row>
    <row r="378" spans="1:10" ht="24" x14ac:dyDescent="0.25">
      <c r="A378" s="28" t="s">
        <v>396</v>
      </c>
      <c r="B378" s="52">
        <v>0</v>
      </c>
      <c r="C378" s="6">
        <v>13676214</v>
      </c>
      <c r="D378" s="45">
        <v>0</v>
      </c>
      <c r="E378" s="8">
        <f t="shared" si="77"/>
        <v>13676214</v>
      </c>
      <c r="F378" s="8">
        <v>13676214</v>
      </c>
      <c r="G378" s="8">
        <f t="shared" si="68"/>
        <v>100</v>
      </c>
      <c r="I378" s="26"/>
      <c r="J378" s="26"/>
    </row>
    <row r="379" spans="1:10" ht="24" x14ac:dyDescent="0.25">
      <c r="A379" s="28" t="s">
        <v>397</v>
      </c>
      <c r="B379" s="52">
        <v>0</v>
      </c>
      <c r="C379" s="6">
        <v>14606195</v>
      </c>
      <c r="D379" s="45">
        <v>0</v>
      </c>
      <c r="E379" s="8">
        <f t="shared" si="77"/>
        <v>14606195</v>
      </c>
      <c r="F379" s="8">
        <v>14606195</v>
      </c>
      <c r="G379" s="8">
        <f t="shared" si="68"/>
        <v>100</v>
      </c>
      <c r="I379" s="26"/>
      <c r="J379" s="26"/>
    </row>
    <row r="380" spans="1:10" ht="48" x14ac:dyDescent="0.25">
      <c r="A380" s="13" t="s">
        <v>355</v>
      </c>
      <c r="B380" s="49">
        <v>0</v>
      </c>
      <c r="C380" s="12">
        <v>1596738362.25</v>
      </c>
      <c r="D380" s="45">
        <v>0</v>
      </c>
      <c r="E380" s="8">
        <f t="shared" si="77"/>
        <v>1596738362.25</v>
      </c>
      <c r="F380" s="8">
        <v>1596738362.25</v>
      </c>
      <c r="G380" s="8">
        <f t="shared" si="68"/>
        <v>100</v>
      </c>
      <c r="I380" s="26"/>
      <c r="J380" s="26"/>
    </row>
    <row r="381" spans="1:10" x14ac:dyDescent="0.25">
      <c r="A381" s="9" t="s">
        <v>356</v>
      </c>
      <c r="B381" s="4">
        <f>SUM(B382:B384)</f>
        <v>340814354</v>
      </c>
      <c r="C381" s="4">
        <f t="shared" ref="C381:F381" si="78">SUM(C382:C384)</f>
        <v>1505343694.3199999</v>
      </c>
      <c r="D381" s="44">
        <f t="shared" si="78"/>
        <v>0</v>
      </c>
      <c r="E381" s="4">
        <f t="shared" si="78"/>
        <v>1846158048.3199999</v>
      </c>
      <c r="F381" s="4">
        <f t="shared" si="78"/>
        <v>1590550282.3199999</v>
      </c>
      <c r="G381" s="4">
        <f t="shared" si="68"/>
        <v>86.154610856172226</v>
      </c>
      <c r="I381" s="26"/>
      <c r="J381" s="26"/>
    </row>
    <row r="382" spans="1:10" x14ac:dyDescent="0.25">
      <c r="A382" s="27" t="s">
        <v>398</v>
      </c>
      <c r="B382" s="52">
        <v>0</v>
      </c>
      <c r="C382" s="6">
        <v>4626018.74</v>
      </c>
      <c r="D382" s="45">
        <v>0</v>
      </c>
      <c r="E382" s="8">
        <f>+B382+C382+D382</f>
        <v>4626018.74</v>
      </c>
      <c r="F382" s="8">
        <v>4626018.74</v>
      </c>
      <c r="G382" s="8">
        <f t="shared" si="68"/>
        <v>100</v>
      </c>
      <c r="I382" s="26"/>
      <c r="J382" s="26"/>
    </row>
    <row r="383" spans="1:10" x14ac:dyDescent="0.25">
      <c r="A383" s="11" t="s">
        <v>357</v>
      </c>
      <c r="B383" s="14">
        <v>340814354</v>
      </c>
      <c r="C383" s="12">
        <v>1459950247.3699999</v>
      </c>
      <c r="D383" s="45">
        <v>0</v>
      </c>
      <c r="E383" s="8">
        <f t="shared" ref="E383:E400" si="79">+B383+C383+D383</f>
        <v>1800764601.3699999</v>
      </c>
      <c r="F383" s="8">
        <v>1545156835.3699999</v>
      </c>
      <c r="G383" s="8">
        <f t="shared" si="68"/>
        <v>85.805598032883552</v>
      </c>
      <c r="I383" s="26"/>
      <c r="J383" s="26"/>
    </row>
    <row r="384" spans="1:10" x14ac:dyDescent="0.25">
      <c r="A384" s="27" t="s">
        <v>399</v>
      </c>
      <c r="B384" s="52">
        <v>0</v>
      </c>
      <c r="C384" s="6">
        <v>40767428.210000001</v>
      </c>
      <c r="D384" s="45">
        <v>0</v>
      </c>
      <c r="E384" s="8">
        <f t="shared" si="79"/>
        <v>40767428.210000001</v>
      </c>
      <c r="F384" s="8">
        <v>40767428.210000001</v>
      </c>
      <c r="G384" s="8">
        <f t="shared" si="68"/>
        <v>100</v>
      </c>
      <c r="I384" s="26"/>
      <c r="J384" s="26"/>
    </row>
    <row r="385" spans="1:10" x14ac:dyDescent="0.25">
      <c r="A385" s="9" t="s">
        <v>358</v>
      </c>
      <c r="B385" s="4">
        <f>SUM(B386:B389)</f>
        <v>234424117</v>
      </c>
      <c r="C385" s="4">
        <f t="shared" ref="C385:F385" si="80">SUM(C386:C389)</f>
        <v>72241810</v>
      </c>
      <c r="D385" s="44">
        <f t="shared" si="80"/>
        <v>0</v>
      </c>
      <c r="E385" s="4">
        <f t="shared" si="80"/>
        <v>306665927</v>
      </c>
      <c r="F385" s="4">
        <f t="shared" si="80"/>
        <v>131834594.62</v>
      </c>
      <c r="G385" s="4">
        <f t="shared" si="68"/>
        <v>42.989645413068665</v>
      </c>
      <c r="I385" s="26"/>
      <c r="J385" s="26"/>
    </row>
    <row r="386" spans="1:10" x14ac:dyDescent="0.25">
      <c r="A386" s="27" t="s">
        <v>400</v>
      </c>
      <c r="B386" s="52">
        <v>0</v>
      </c>
      <c r="C386" s="6">
        <v>54404810</v>
      </c>
      <c r="D386" s="45">
        <v>0</v>
      </c>
      <c r="E386" s="8">
        <f t="shared" si="79"/>
        <v>54404810</v>
      </c>
      <c r="F386" s="8">
        <v>54404810</v>
      </c>
      <c r="G386" s="8">
        <f t="shared" si="68"/>
        <v>100</v>
      </c>
      <c r="I386" s="26"/>
      <c r="J386" s="26"/>
    </row>
    <row r="387" spans="1:10" x14ac:dyDescent="0.25">
      <c r="A387" s="27" t="s">
        <v>401</v>
      </c>
      <c r="B387" s="52">
        <v>0</v>
      </c>
      <c r="C387" s="52">
        <v>0</v>
      </c>
      <c r="D387" s="45">
        <v>0</v>
      </c>
      <c r="E387" s="48">
        <f t="shared" si="79"/>
        <v>0</v>
      </c>
      <c r="F387" s="8">
        <v>9045000</v>
      </c>
      <c r="G387" s="8">
        <f t="shared" si="68"/>
        <v>100</v>
      </c>
      <c r="I387" s="26"/>
      <c r="J387" s="26"/>
    </row>
    <row r="388" spans="1:10" x14ac:dyDescent="0.25">
      <c r="A388" s="27" t="s">
        <v>402</v>
      </c>
      <c r="B388" s="52">
        <v>0</v>
      </c>
      <c r="C388" s="6">
        <v>17837000</v>
      </c>
      <c r="D388" s="45">
        <v>0</v>
      </c>
      <c r="E388" s="8">
        <f t="shared" si="79"/>
        <v>17837000</v>
      </c>
      <c r="F388" s="8">
        <v>17837000</v>
      </c>
      <c r="G388" s="8">
        <f t="shared" si="68"/>
        <v>100</v>
      </c>
      <c r="I388" s="26"/>
      <c r="J388" s="26"/>
    </row>
    <row r="389" spans="1:10" x14ac:dyDescent="0.25">
      <c r="A389" s="11" t="s">
        <v>359</v>
      </c>
      <c r="B389" s="12">
        <v>234424117</v>
      </c>
      <c r="C389" s="52">
        <v>0</v>
      </c>
      <c r="D389" s="45">
        <v>0</v>
      </c>
      <c r="E389" s="8">
        <f t="shared" si="79"/>
        <v>234424117</v>
      </c>
      <c r="F389" s="8">
        <v>50547784.619999997</v>
      </c>
      <c r="G389" s="8">
        <f t="shared" si="68"/>
        <v>21.562535999655701</v>
      </c>
      <c r="I389" s="26"/>
      <c r="J389" s="26"/>
    </row>
    <row r="390" spans="1:10" x14ac:dyDescent="0.25">
      <c r="A390" s="3" t="s">
        <v>403</v>
      </c>
      <c r="B390" s="44">
        <f>SUM(B391:B392)</f>
        <v>0</v>
      </c>
      <c r="C390" s="4">
        <f t="shared" ref="C390:F390" si="81">SUM(C391:C392)</f>
        <v>53097164.899999999</v>
      </c>
      <c r="D390" s="44">
        <f t="shared" si="81"/>
        <v>0</v>
      </c>
      <c r="E390" s="4">
        <f t="shared" si="81"/>
        <v>53097164.899999999</v>
      </c>
      <c r="F390" s="4">
        <f t="shared" si="81"/>
        <v>53097164.899999999</v>
      </c>
      <c r="G390" s="4">
        <f t="shared" si="68"/>
        <v>100</v>
      </c>
      <c r="I390" s="26"/>
      <c r="J390" s="26"/>
    </row>
    <row r="391" spans="1:10" x14ac:dyDescent="0.25">
      <c r="A391" s="27" t="s">
        <v>404</v>
      </c>
      <c r="B391" s="52">
        <v>0</v>
      </c>
      <c r="C391" s="6">
        <v>21360240.899999999</v>
      </c>
      <c r="D391" s="45">
        <v>0</v>
      </c>
      <c r="E391" s="8">
        <f t="shared" si="79"/>
        <v>21360240.899999999</v>
      </c>
      <c r="F391" s="8">
        <v>21360240.899999999</v>
      </c>
      <c r="G391" s="8">
        <f t="shared" si="68"/>
        <v>100</v>
      </c>
      <c r="I391" s="26"/>
      <c r="J391" s="26"/>
    </row>
    <row r="392" spans="1:10" ht="24" x14ac:dyDescent="0.25">
      <c r="A392" s="27" t="s">
        <v>405</v>
      </c>
      <c r="B392" s="52">
        <v>0</v>
      </c>
      <c r="C392" s="6">
        <v>31736924</v>
      </c>
      <c r="D392" s="45">
        <v>0</v>
      </c>
      <c r="E392" s="8">
        <f t="shared" si="79"/>
        <v>31736924</v>
      </c>
      <c r="F392" s="8">
        <v>31736924</v>
      </c>
      <c r="G392" s="8">
        <f t="shared" si="68"/>
        <v>100</v>
      </c>
      <c r="I392" s="26"/>
      <c r="J392" s="26"/>
    </row>
    <row r="393" spans="1:10" ht="24" x14ac:dyDescent="0.25">
      <c r="A393" s="3" t="s">
        <v>406</v>
      </c>
      <c r="B393" s="44">
        <f>SUM(B394)</f>
        <v>0</v>
      </c>
      <c r="C393" s="44">
        <f t="shared" ref="C393:F393" si="82">SUM(C394)</f>
        <v>0</v>
      </c>
      <c r="D393" s="44">
        <f t="shared" si="82"/>
        <v>0</v>
      </c>
      <c r="E393" s="44">
        <f t="shared" si="82"/>
        <v>0</v>
      </c>
      <c r="F393" s="4">
        <f t="shared" si="82"/>
        <v>37704670</v>
      </c>
      <c r="G393" s="4">
        <f t="shared" si="68"/>
        <v>100</v>
      </c>
      <c r="I393" s="26"/>
      <c r="J393" s="26"/>
    </row>
    <row r="394" spans="1:10" ht="24" x14ac:dyDescent="0.25">
      <c r="A394" s="27" t="s">
        <v>407</v>
      </c>
      <c r="B394" s="52">
        <v>0</v>
      </c>
      <c r="C394" s="52">
        <v>0</v>
      </c>
      <c r="D394" s="45">
        <v>0</v>
      </c>
      <c r="E394" s="48">
        <f t="shared" si="79"/>
        <v>0</v>
      </c>
      <c r="F394" s="8">
        <v>37704670</v>
      </c>
      <c r="G394" s="8">
        <f t="shared" si="68"/>
        <v>100</v>
      </c>
      <c r="I394" s="26"/>
      <c r="J394" s="26"/>
    </row>
    <row r="395" spans="1:10" ht="24" x14ac:dyDescent="0.25">
      <c r="A395" s="3" t="s">
        <v>408</v>
      </c>
      <c r="B395" s="44">
        <f>SUM(B396)</f>
        <v>0</v>
      </c>
      <c r="C395" s="4">
        <f t="shared" ref="C395:F395" si="83">SUM(C396)</f>
        <v>2280746</v>
      </c>
      <c r="D395" s="44">
        <f t="shared" si="83"/>
        <v>0</v>
      </c>
      <c r="E395" s="4">
        <f t="shared" si="83"/>
        <v>2280746</v>
      </c>
      <c r="F395" s="4">
        <f t="shared" si="83"/>
        <v>2280746</v>
      </c>
      <c r="G395" s="4">
        <f t="shared" ref="G395:G425" si="84">IF(F395=0,0,IF(E395=0,100,F395/E395*100))</f>
        <v>100</v>
      </c>
      <c r="I395" s="26"/>
      <c r="J395" s="26"/>
    </row>
    <row r="396" spans="1:10" x14ac:dyDescent="0.25">
      <c r="A396" s="27" t="s">
        <v>409</v>
      </c>
      <c r="B396" s="52">
        <v>0</v>
      </c>
      <c r="C396" s="6">
        <v>2280746</v>
      </c>
      <c r="D396" s="45">
        <v>0</v>
      </c>
      <c r="E396" s="8">
        <f t="shared" si="79"/>
        <v>2280746</v>
      </c>
      <c r="F396" s="8">
        <v>2280746</v>
      </c>
      <c r="G396" s="8">
        <f t="shared" si="84"/>
        <v>100</v>
      </c>
      <c r="I396" s="26"/>
      <c r="J396" s="26"/>
    </row>
    <row r="397" spans="1:10" ht="24" x14ac:dyDescent="0.25">
      <c r="A397" s="3" t="s">
        <v>410</v>
      </c>
      <c r="B397" s="44">
        <f>SUM(B398:B400)</f>
        <v>0</v>
      </c>
      <c r="C397" s="4">
        <f t="shared" ref="C397:F397" si="85">SUM(C398:C400)</f>
        <v>1852740</v>
      </c>
      <c r="D397" s="44">
        <f t="shared" si="85"/>
        <v>0</v>
      </c>
      <c r="E397" s="4">
        <f t="shared" si="85"/>
        <v>1852740</v>
      </c>
      <c r="F397" s="4">
        <f t="shared" si="85"/>
        <v>6089777</v>
      </c>
      <c r="G397" s="4">
        <f t="shared" si="84"/>
        <v>328.69031812342803</v>
      </c>
      <c r="I397" s="26"/>
      <c r="J397" s="26"/>
    </row>
    <row r="398" spans="1:10" ht="24" x14ac:dyDescent="0.25">
      <c r="A398" s="28" t="s">
        <v>411</v>
      </c>
      <c r="B398" s="48">
        <v>0</v>
      </c>
      <c r="C398" s="48">
        <v>0</v>
      </c>
      <c r="D398" s="45">
        <v>0</v>
      </c>
      <c r="E398" s="48">
        <f t="shared" si="79"/>
        <v>0</v>
      </c>
      <c r="F398" s="8">
        <v>1737037</v>
      </c>
      <c r="G398" s="8">
        <f t="shared" si="84"/>
        <v>100</v>
      </c>
      <c r="I398" s="26"/>
      <c r="J398" s="26"/>
    </row>
    <row r="399" spans="1:10" ht="24" x14ac:dyDescent="0.25">
      <c r="A399" s="28" t="s">
        <v>412</v>
      </c>
      <c r="B399" s="48">
        <v>0</v>
      </c>
      <c r="C399" s="48">
        <v>0</v>
      </c>
      <c r="D399" s="45">
        <v>0</v>
      </c>
      <c r="E399" s="48">
        <f t="shared" si="79"/>
        <v>0</v>
      </c>
      <c r="F399" s="8">
        <v>2500000</v>
      </c>
      <c r="G399" s="8">
        <f t="shared" si="84"/>
        <v>100</v>
      </c>
      <c r="I399" s="26"/>
      <c r="J399" s="26"/>
    </row>
    <row r="400" spans="1:10" s="23" customFormat="1" ht="24" x14ac:dyDescent="0.25">
      <c r="A400" s="28" t="s">
        <v>413</v>
      </c>
      <c r="B400" s="48">
        <v>0</v>
      </c>
      <c r="C400" s="8">
        <v>1852740</v>
      </c>
      <c r="D400" s="45">
        <v>0</v>
      </c>
      <c r="E400" s="8">
        <f t="shared" si="79"/>
        <v>1852740</v>
      </c>
      <c r="F400" s="8">
        <v>1852740</v>
      </c>
      <c r="G400" s="8">
        <f t="shared" si="84"/>
        <v>100</v>
      </c>
      <c r="I400" s="26"/>
      <c r="J400" s="26"/>
    </row>
    <row r="401" spans="1:10" x14ac:dyDescent="0.25">
      <c r="A401" s="9" t="s">
        <v>360</v>
      </c>
      <c r="B401" s="4">
        <f>SUM(B402:B417)</f>
        <v>516790602</v>
      </c>
      <c r="C401" s="4">
        <f>SUM(C402:C417)</f>
        <v>311524193.36000001</v>
      </c>
      <c r="D401" s="44">
        <f t="shared" ref="D401:F401" si="86">SUM(D402:D417)</f>
        <v>0</v>
      </c>
      <c r="E401" s="4">
        <f t="shared" si="86"/>
        <v>828314795.36000013</v>
      </c>
      <c r="F401" s="4">
        <f t="shared" si="86"/>
        <v>324278365.73000002</v>
      </c>
      <c r="G401" s="4">
        <f>IF(F401=0,0,IF(E401=0,100,F401/E401*100))</f>
        <v>39.149169801930547</v>
      </c>
      <c r="I401" s="26"/>
      <c r="J401" s="26"/>
    </row>
    <row r="402" spans="1:10" x14ac:dyDescent="0.25">
      <c r="A402" s="11" t="s">
        <v>361</v>
      </c>
      <c r="B402" s="12">
        <v>7460586</v>
      </c>
      <c r="C402" s="47">
        <v>0</v>
      </c>
      <c r="D402" s="45">
        <v>0</v>
      </c>
      <c r="E402" s="8">
        <f>+B402+C402+D402</f>
        <v>7460586</v>
      </c>
      <c r="F402" s="48">
        <v>0</v>
      </c>
      <c r="G402" s="29">
        <f t="shared" ref="G402" si="87">IF(F402=0,0,IF(E402=0,100,F402/E402*100))</f>
        <v>0</v>
      </c>
      <c r="I402" s="26"/>
      <c r="J402" s="26"/>
    </row>
    <row r="403" spans="1:10" x14ac:dyDescent="0.25">
      <c r="A403" s="11" t="s">
        <v>362</v>
      </c>
      <c r="B403" s="54">
        <v>0</v>
      </c>
      <c r="C403" s="47">
        <v>0</v>
      </c>
      <c r="D403" s="45">
        <v>0</v>
      </c>
      <c r="E403" s="48">
        <f t="shared" ref="E403:E417" si="88">+B403+C403+D403</f>
        <v>0</v>
      </c>
      <c r="F403" s="8">
        <v>9027332.2300000004</v>
      </c>
      <c r="G403" s="8">
        <f t="shared" si="84"/>
        <v>100</v>
      </c>
      <c r="I403" s="26"/>
      <c r="J403" s="26"/>
    </row>
    <row r="404" spans="1:10" ht="24" x14ac:dyDescent="0.25">
      <c r="A404" s="11" t="s">
        <v>363</v>
      </c>
      <c r="B404" s="12">
        <v>122320480</v>
      </c>
      <c r="C404" s="47">
        <v>0</v>
      </c>
      <c r="D404" s="45">
        <v>0</v>
      </c>
      <c r="E404" s="8">
        <f t="shared" si="88"/>
        <v>122320480</v>
      </c>
      <c r="F404" s="8">
        <v>87034449.260000005</v>
      </c>
      <c r="G404" s="8">
        <f t="shared" si="84"/>
        <v>71.152802261730827</v>
      </c>
      <c r="I404" s="26"/>
      <c r="J404" s="26"/>
    </row>
    <row r="405" spans="1:10" x14ac:dyDescent="0.25">
      <c r="A405" s="11" t="s">
        <v>364</v>
      </c>
      <c r="B405" s="12">
        <v>125670450</v>
      </c>
      <c r="C405" s="47">
        <v>0</v>
      </c>
      <c r="D405" s="45">
        <v>0</v>
      </c>
      <c r="E405" s="8">
        <f t="shared" si="88"/>
        <v>125670450</v>
      </c>
      <c r="F405" s="8">
        <v>57145892</v>
      </c>
      <c r="G405" s="8">
        <f t="shared" si="84"/>
        <v>45.472815606214503</v>
      </c>
      <c r="I405" s="26"/>
      <c r="J405" s="26"/>
    </row>
    <row r="406" spans="1:10" ht="24" x14ac:dyDescent="0.25">
      <c r="A406" s="11" t="s">
        <v>365</v>
      </c>
      <c r="B406" s="12">
        <v>2150000</v>
      </c>
      <c r="C406" s="47">
        <v>0</v>
      </c>
      <c r="D406" s="45">
        <v>0</v>
      </c>
      <c r="E406" s="8">
        <f t="shared" si="88"/>
        <v>2150000</v>
      </c>
      <c r="F406" s="8">
        <v>62319.08</v>
      </c>
      <c r="G406" s="8">
        <f t="shared" si="84"/>
        <v>2.8985618604651164</v>
      </c>
      <c r="I406" s="26"/>
      <c r="J406" s="26"/>
    </row>
    <row r="407" spans="1:10" ht="24" x14ac:dyDescent="0.25">
      <c r="A407" s="11" t="s">
        <v>366</v>
      </c>
      <c r="B407" s="12">
        <v>585000</v>
      </c>
      <c r="C407" s="47">
        <v>0</v>
      </c>
      <c r="D407" s="45">
        <v>0</v>
      </c>
      <c r="E407" s="8">
        <f t="shared" si="88"/>
        <v>585000</v>
      </c>
      <c r="F407" s="8">
        <v>32047.3</v>
      </c>
      <c r="G407" s="8">
        <f t="shared" si="84"/>
        <v>5.4781709401709398</v>
      </c>
      <c r="I407" s="26"/>
      <c r="J407" s="26"/>
    </row>
    <row r="408" spans="1:10" s="23" customFormat="1" x14ac:dyDescent="0.25">
      <c r="A408" s="11" t="s">
        <v>367</v>
      </c>
      <c r="B408" s="12">
        <v>22370846</v>
      </c>
      <c r="C408" s="12">
        <v>302353954</v>
      </c>
      <c r="D408" s="45">
        <v>0</v>
      </c>
      <c r="E408" s="8">
        <f t="shared" si="88"/>
        <v>324724800</v>
      </c>
      <c r="F408" s="8">
        <v>9367060</v>
      </c>
      <c r="G408" s="8">
        <f t="shared" si="84"/>
        <v>2.8846149108414263</v>
      </c>
      <c r="I408" s="26"/>
      <c r="J408" s="26"/>
    </row>
    <row r="409" spans="1:10" s="23" customFormat="1" ht="24" x14ac:dyDescent="0.25">
      <c r="A409" s="11" t="s">
        <v>368</v>
      </c>
      <c r="B409" s="12">
        <v>5910329.3200000003</v>
      </c>
      <c r="C409" s="47">
        <v>0</v>
      </c>
      <c r="D409" s="45">
        <v>0</v>
      </c>
      <c r="E409" s="8">
        <f t="shared" si="88"/>
        <v>5910329.3200000003</v>
      </c>
      <c r="F409" s="8">
        <v>9677652</v>
      </c>
      <c r="G409" s="8">
        <f t="shared" si="84"/>
        <v>163.74133277568365</v>
      </c>
      <c r="I409" s="26"/>
      <c r="J409" s="26"/>
    </row>
    <row r="410" spans="1:10" ht="24" x14ac:dyDescent="0.25">
      <c r="A410" s="11" t="s">
        <v>369</v>
      </c>
      <c r="B410" s="12">
        <v>6314318.7199999997</v>
      </c>
      <c r="C410" s="47">
        <v>0</v>
      </c>
      <c r="D410" s="45">
        <v>0</v>
      </c>
      <c r="E410" s="8">
        <f t="shared" si="88"/>
        <v>6314318.7199999997</v>
      </c>
      <c r="F410" s="8">
        <v>9824312.8599999994</v>
      </c>
      <c r="G410" s="8">
        <f t="shared" si="84"/>
        <v>155.58785192268533</v>
      </c>
      <c r="I410" s="26"/>
      <c r="J410" s="26"/>
    </row>
    <row r="411" spans="1:10" ht="24" x14ac:dyDescent="0.25">
      <c r="A411" s="11" t="s">
        <v>370</v>
      </c>
      <c r="B411" s="12">
        <v>400951.96</v>
      </c>
      <c r="C411" s="47">
        <v>0</v>
      </c>
      <c r="D411" s="45">
        <v>0</v>
      </c>
      <c r="E411" s="8">
        <f t="shared" si="88"/>
        <v>400951.96</v>
      </c>
      <c r="F411" s="8">
        <v>167719</v>
      </c>
      <c r="G411" s="8">
        <f t="shared" si="84"/>
        <v>41.83019831103956</v>
      </c>
      <c r="I411" s="26"/>
      <c r="J411" s="26"/>
    </row>
    <row r="412" spans="1:10" x14ac:dyDescent="0.25">
      <c r="A412" s="11" t="s">
        <v>371</v>
      </c>
      <c r="B412" s="12">
        <v>68531400</v>
      </c>
      <c r="C412" s="47">
        <v>0</v>
      </c>
      <c r="D412" s="45">
        <v>0</v>
      </c>
      <c r="E412" s="8">
        <f t="shared" si="88"/>
        <v>68531400</v>
      </c>
      <c r="F412" s="8">
        <v>39274825</v>
      </c>
      <c r="G412" s="8">
        <f t="shared" si="84"/>
        <v>57.309240727608078</v>
      </c>
      <c r="I412" s="26"/>
      <c r="J412" s="26"/>
    </row>
    <row r="413" spans="1:10" x14ac:dyDescent="0.25">
      <c r="A413" s="11" t="s">
        <v>372</v>
      </c>
      <c r="B413" s="12">
        <v>134346240</v>
      </c>
      <c r="C413" s="47">
        <v>0</v>
      </c>
      <c r="D413" s="45">
        <v>0</v>
      </c>
      <c r="E413" s="8">
        <f t="shared" si="88"/>
        <v>134346240</v>
      </c>
      <c r="F413" s="8">
        <v>60544556</v>
      </c>
      <c r="G413" s="8">
        <f t="shared" si="84"/>
        <v>45.066059161759938</v>
      </c>
      <c r="I413" s="26"/>
      <c r="J413" s="26"/>
    </row>
    <row r="414" spans="1:10" x14ac:dyDescent="0.25">
      <c r="A414" s="11" t="s">
        <v>373</v>
      </c>
      <c r="B414" s="12">
        <v>6300000</v>
      </c>
      <c r="C414" s="47">
        <v>0</v>
      </c>
      <c r="D414" s="45">
        <v>0</v>
      </c>
      <c r="E414" s="8">
        <f t="shared" si="88"/>
        <v>6300000</v>
      </c>
      <c r="F414" s="8">
        <v>1662693</v>
      </c>
      <c r="G414" s="8">
        <f t="shared" si="84"/>
        <v>26.391952380952382</v>
      </c>
      <c r="I414" s="26"/>
      <c r="J414" s="26"/>
    </row>
    <row r="415" spans="1:10" ht="24" x14ac:dyDescent="0.25">
      <c r="A415" s="11" t="s">
        <v>374</v>
      </c>
      <c r="B415" s="12">
        <v>3780000</v>
      </c>
      <c r="C415" s="47">
        <v>0</v>
      </c>
      <c r="D415" s="45">
        <v>0</v>
      </c>
      <c r="E415" s="8">
        <f t="shared" si="88"/>
        <v>3780000</v>
      </c>
      <c r="F415" s="8">
        <v>169913</v>
      </c>
      <c r="G415" s="8">
        <f t="shared" si="84"/>
        <v>4.4950529100529106</v>
      </c>
      <c r="I415" s="26"/>
      <c r="J415" s="26"/>
    </row>
    <row r="416" spans="1:10" x14ac:dyDescent="0.25">
      <c r="A416" s="11" t="s">
        <v>375</v>
      </c>
      <c r="B416" s="12">
        <v>10650000</v>
      </c>
      <c r="C416" s="12">
        <v>9090704.3599999994</v>
      </c>
      <c r="D416" s="45">
        <v>0</v>
      </c>
      <c r="E416" s="8">
        <f t="shared" si="88"/>
        <v>19740704.359999999</v>
      </c>
      <c r="F416" s="8">
        <v>40208060</v>
      </c>
      <c r="G416" s="8">
        <f>IF(F416=0,0,IF(E416=0,100,F416/E416*100))</f>
        <v>203.68097949672145</v>
      </c>
      <c r="I416" s="26"/>
      <c r="J416" s="26"/>
    </row>
    <row r="417" spans="1:10" x14ac:dyDescent="0.25">
      <c r="A417" s="27" t="s">
        <v>414</v>
      </c>
      <c r="B417" s="52">
        <v>0</v>
      </c>
      <c r="C417" s="7">
        <v>79535</v>
      </c>
      <c r="D417" s="45">
        <v>0</v>
      </c>
      <c r="E417" s="8">
        <f t="shared" si="88"/>
        <v>79535</v>
      </c>
      <c r="F417" s="8">
        <v>79535</v>
      </c>
      <c r="G417" s="8">
        <f t="shared" si="84"/>
        <v>100</v>
      </c>
      <c r="I417" s="26"/>
      <c r="J417" s="26"/>
    </row>
    <row r="418" spans="1:10" x14ac:dyDescent="0.25">
      <c r="A418" s="9" t="s">
        <v>376</v>
      </c>
      <c r="B418" s="10">
        <f>SUM(B419:B423)</f>
        <v>11983845</v>
      </c>
      <c r="C418" s="10">
        <f t="shared" ref="C418:F418" si="89">SUM(C419:C423)</f>
        <v>3789121.02</v>
      </c>
      <c r="D418" s="46">
        <f t="shared" si="89"/>
        <v>0</v>
      </c>
      <c r="E418" s="10">
        <f t="shared" si="89"/>
        <v>15772966.02</v>
      </c>
      <c r="F418" s="10">
        <f t="shared" si="89"/>
        <v>2478701.54</v>
      </c>
      <c r="G418" s="4">
        <f t="shared" si="84"/>
        <v>15.714872756696652</v>
      </c>
      <c r="I418" s="26"/>
      <c r="J418" s="26"/>
    </row>
    <row r="419" spans="1:10" x14ac:dyDescent="0.25">
      <c r="A419" s="11" t="s">
        <v>377</v>
      </c>
      <c r="B419" s="12">
        <v>195745</v>
      </c>
      <c r="C419" s="45">
        <v>0</v>
      </c>
      <c r="D419" s="45">
        <v>0</v>
      </c>
      <c r="E419" s="8">
        <f>+B419+C419+D419</f>
        <v>195745</v>
      </c>
      <c r="F419" s="8">
        <v>83040</v>
      </c>
      <c r="G419" s="8">
        <f t="shared" si="84"/>
        <v>42.422539528468164</v>
      </c>
      <c r="I419" s="26"/>
      <c r="J419" s="26"/>
    </row>
    <row r="420" spans="1:10" x14ac:dyDescent="0.25">
      <c r="A420" s="11" t="s">
        <v>378</v>
      </c>
      <c r="B420" s="47">
        <v>0</v>
      </c>
      <c r="C420" s="45">
        <v>0</v>
      </c>
      <c r="D420" s="45">
        <v>0</v>
      </c>
      <c r="E420" s="48">
        <f>+B420+C420+D420</f>
        <v>0</v>
      </c>
      <c r="F420" s="8">
        <v>63914.78</v>
      </c>
      <c r="G420" s="8">
        <f t="shared" si="84"/>
        <v>100</v>
      </c>
      <c r="I420" s="26"/>
      <c r="J420" s="26"/>
    </row>
    <row r="421" spans="1:10" x14ac:dyDescent="0.25">
      <c r="A421" s="25" t="s">
        <v>379</v>
      </c>
      <c r="B421" s="14">
        <v>11788100</v>
      </c>
      <c r="C421" s="7">
        <v>3789121.02</v>
      </c>
      <c r="D421" s="45">
        <v>0</v>
      </c>
      <c r="E421" s="8">
        <f>+B421+C421+D421</f>
        <v>15577221.02</v>
      </c>
      <c r="F421" s="8">
        <v>1451601.96</v>
      </c>
      <c r="G421" s="8">
        <f t="shared" si="84"/>
        <v>9.3187479213156852</v>
      </c>
      <c r="I421" s="26"/>
      <c r="J421" s="26"/>
    </row>
    <row r="422" spans="1:10" x14ac:dyDescent="0.25">
      <c r="A422" s="11" t="s">
        <v>380</v>
      </c>
      <c r="B422" s="47">
        <v>0</v>
      </c>
      <c r="C422" s="45">
        <v>0</v>
      </c>
      <c r="D422" s="45">
        <v>0</v>
      </c>
      <c r="E422" s="48">
        <f>+B422+C422+D422</f>
        <v>0</v>
      </c>
      <c r="F422" s="8">
        <v>387100.8</v>
      </c>
      <c r="G422" s="8">
        <f t="shared" si="84"/>
        <v>100</v>
      </c>
      <c r="I422" s="26"/>
      <c r="J422" s="26"/>
    </row>
    <row r="423" spans="1:10" x14ac:dyDescent="0.25">
      <c r="A423" s="11" t="s">
        <v>381</v>
      </c>
      <c r="B423" s="49">
        <v>0</v>
      </c>
      <c r="C423" s="45">
        <v>0</v>
      </c>
      <c r="D423" s="45">
        <v>0</v>
      </c>
      <c r="E423" s="48">
        <f>+B423+C423+D423</f>
        <v>0</v>
      </c>
      <c r="F423" s="8">
        <v>493044</v>
      </c>
      <c r="G423" s="8">
        <f t="shared" si="84"/>
        <v>100</v>
      </c>
      <c r="I423" s="26"/>
      <c r="J423" s="26"/>
    </row>
    <row r="424" spans="1:10" x14ac:dyDescent="0.25">
      <c r="A424" s="9" t="s">
        <v>382</v>
      </c>
      <c r="B424" s="46">
        <f>+B425</f>
        <v>0</v>
      </c>
      <c r="C424" s="10">
        <f t="shared" ref="C424:F424" si="90">+C425</f>
        <v>1534311901.6300001</v>
      </c>
      <c r="D424" s="10">
        <f t="shared" si="90"/>
        <v>152098762.83000001</v>
      </c>
      <c r="E424" s="10">
        <f t="shared" si="90"/>
        <v>1686410664.46</v>
      </c>
      <c r="F424" s="10">
        <f t="shared" si="90"/>
        <v>1534311901.6300001</v>
      </c>
      <c r="G424" s="4">
        <f t="shared" si="84"/>
        <v>90.980917872770746</v>
      </c>
      <c r="I424" s="26"/>
      <c r="J424" s="26"/>
    </row>
    <row r="425" spans="1:10" x14ac:dyDescent="0.25">
      <c r="A425" s="25" t="s">
        <v>383</v>
      </c>
      <c r="B425" s="49">
        <v>0</v>
      </c>
      <c r="C425" s="7">
        <v>1534311901.6300001</v>
      </c>
      <c r="D425" s="7">
        <v>152098762.83000001</v>
      </c>
      <c r="E425" s="8">
        <f>+B425+C425+D425</f>
        <v>1686410664.46</v>
      </c>
      <c r="F425" s="8">
        <v>1534311901.6300001</v>
      </c>
      <c r="G425" s="8">
        <f t="shared" si="84"/>
        <v>90.980917872770746</v>
      </c>
      <c r="I425" s="26"/>
      <c r="J425" s="26"/>
    </row>
  </sheetData>
  <mergeCells count="11">
    <mergeCell ref="G6:G7"/>
    <mergeCell ref="A1:G1"/>
    <mergeCell ref="A2:G2"/>
    <mergeCell ref="A3:G3"/>
    <mergeCell ref="A4:G4"/>
    <mergeCell ref="A6:A7"/>
    <mergeCell ref="B6:B7"/>
    <mergeCell ref="C6:C7"/>
    <mergeCell ref="D6:D7"/>
    <mergeCell ref="E6:E7"/>
    <mergeCell ref="F6:F7"/>
  </mergeCells>
  <printOptions horizontalCentered="1"/>
  <pageMargins left="0.19685039370078741" right="0.19685039370078741" top="0.35433070866141736" bottom="0.35433070866141736" header="0.31496062992125984" footer="0.31496062992125984"/>
  <pageSetup paperSize="122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EADID </vt:lpstr>
      <vt:lpstr>'EADID '!Área_de_impresión</vt:lpstr>
      <vt:lpstr>'EADID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Yadira Araceli Banderas Medrano</cp:lastModifiedBy>
  <cp:lastPrinted>2025-08-07T21:07:08Z</cp:lastPrinted>
  <dcterms:created xsi:type="dcterms:W3CDTF">2025-05-12T17:48:55Z</dcterms:created>
  <dcterms:modified xsi:type="dcterms:W3CDTF">2025-08-07T21:07:58Z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II 1C 3 DETALLE COMPARATIVO EST ORIG MODIF ING DEV.xlsx</vt:lpwstr>
  </property>
</Properties>
</file>